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mkorpar\Desktop\DD\obrasci_TFI POD\2020\31122020\"/>
    </mc:Choice>
  </mc:AlternateContent>
  <bookViews>
    <workbookView xWindow="0" yWindow="0" windowWidth="51600" windowHeight="1782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podaci'!$A$1:$J$61</definedName>
    <definedName name="_xlnm.Print_Area" localSheetId="5">PK!$A$1:$W$61</definedName>
    <definedName name="_xlnm.Print_Titles" localSheetId="5">PK!$3:$6</definedName>
  </definedNames>
  <calcPr calcId="162913"/>
</workbook>
</file>

<file path=xl/calcChain.xml><?xml version="1.0" encoding="utf-8"?>
<calcChain xmlns="http://schemas.openxmlformats.org/spreadsheetml/2006/main">
  <c r="K89" i="19" l="1"/>
  <c r="I58" i="20" l="1"/>
  <c r="I10" i="20" l="1"/>
  <c r="I8" i="20"/>
  <c r="I78" i="18" l="1"/>
  <c r="H78" i="18"/>
  <c r="H46" i="21" l="1"/>
  <c r="H40" i="21"/>
  <c r="H33" i="21"/>
  <c r="H27" i="21"/>
  <c r="H16" i="21"/>
  <c r="H19" i="21" s="1"/>
  <c r="H54" i="20"/>
  <c r="H48" i="20"/>
  <c r="H41" i="20"/>
  <c r="H35" i="20"/>
  <c r="H19" i="20"/>
  <c r="I9" i="20"/>
  <c r="I103" i="19"/>
  <c r="I90" i="19"/>
  <c r="I100" i="19" s="1"/>
  <c r="I101" i="19" s="1"/>
  <c r="I85" i="19"/>
  <c r="I70" i="19"/>
  <c r="I48" i="19"/>
  <c r="I37" i="19"/>
  <c r="I60" i="19" s="1"/>
  <c r="H29" i="19"/>
  <c r="H26" i="19"/>
  <c r="H20" i="19"/>
  <c r="H16" i="19"/>
  <c r="I8" i="19"/>
  <c r="H115" i="18"/>
  <c r="H103" i="18"/>
  <c r="H96" i="18"/>
  <c r="H92" i="18"/>
  <c r="H89" i="18"/>
  <c r="H85" i="18"/>
  <c r="H60" i="18"/>
  <c r="H53" i="18"/>
  <c r="H45" i="18"/>
  <c r="H38" i="18"/>
  <c r="H27" i="18"/>
  <c r="H17" i="18"/>
  <c r="H10" i="18"/>
  <c r="H61" i="22"/>
  <c r="H60" i="22"/>
  <c r="H59" i="22"/>
  <c r="H38" i="22"/>
  <c r="H57" i="22" s="1"/>
  <c r="H33" i="22"/>
  <c r="H31" i="22"/>
  <c r="H32" i="22" s="1"/>
  <c r="K10" i="22"/>
  <c r="H47" i="21" l="1"/>
  <c r="H34" i="21"/>
  <c r="H49" i="21" s="1"/>
  <c r="H51" i="21" s="1"/>
  <c r="H55" i="20"/>
  <c r="H42" i="20"/>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47" i="21" l="1"/>
  <c r="I34" i="21"/>
  <c r="I55" i="20"/>
  <c r="I24" i="20"/>
  <c r="I27" i="20" s="1"/>
  <c r="H57" i="20"/>
  <c r="H59" i="20" s="1"/>
  <c r="W61" i="22"/>
  <c r="K60" i="19"/>
  <c r="K14" i="19"/>
  <c r="K61" i="19" s="1"/>
  <c r="J60" i="19"/>
  <c r="I14" i="19"/>
  <c r="I61" i="19" s="1"/>
  <c r="I63" i="19" s="1"/>
  <c r="H61" i="19"/>
  <c r="I75" i="18"/>
  <c r="I131" i="18" s="1"/>
  <c r="I44" i="18"/>
  <c r="H72" i="18"/>
  <c r="H60" i="19"/>
  <c r="H64" i="19" s="1"/>
  <c r="J14" i="19"/>
  <c r="J61" i="19" s="1"/>
  <c r="U61" i="22"/>
  <c r="I9" i="18"/>
  <c r="I72" i="18" s="1"/>
  <c r="I42" i="20"/>
  <c r="W59" i="22"/>
  <c r="W60" i="22" s="1"/>
  <c r="U59" i="22"/>
  <c r="U60" i="22" s="1"/>
  <c r="W31" i="22"/>
  <c r="W32" i="22" s="1"/>
  <c r="U31" i="22"/>
  <c r="U32" i="22" s="1"/>
  <c r="W33" i="22"/>
  <c r="U33" i="22"/>
  <c r="W38" i="22"/>
  <c r="W57" i="22" s="1"/>
  <c r="U38" i="22"/>
  <c r="U57" i="22" s="1"/>
  <c r="W10" i="22"/>
  <c r="W29" i="22" s="1"/>
  <c r="U10" i="22"/>
  <c r="U29" i="22" s="1"/>
  <c r="K64" i="19" l="1"/>
  <c r="I49" i="21"/>
  <c r="I51" i="21" s="1"/>
  <c r="I57" i="20"/>
  <c r="I59" i="20" s="1"/>
  <c r="K62" i="19"/>
  <c r="K67" i="19" s="1"/>
  <c r="K63" i="19"/>
  <c r="J63" i="19"/>
  <c r="I64" i="19"/>
  <c r="I62" i="19"/>
  <c r="H62" i="19"/>
  <c r="H68" i="19" s="1"/>
  <c r="H63" i="19"/>
  <c r="J62" i="19"/>
  <c r="J66" i="19" s="1"/>
  <c r="J64" i="19"/>
  <c r="H66" i="19"/>
  <c r="K68" i="19" l="1"/>
  <c r="K66" i="19"/>
  <c r="H67" i="19"/>
  <c r="I67" i="19"/>
  <c r="I66" i="19"/>
  <c r="I68" i="19"/>
  <c r="J67" i="19"/>
  <c r="J68" i="19"/>
</calcChain>
</file>

<file path=xl/sharedStrings.xml><?xml version="1.0" encoding="utf-8"?>
<sst xmlns="http://schemas.openxmlformats.org/spreadsheetml/2006/main" count="518" uniqueCount="456">
  <si>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</si>
  <si>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</si>
  <si>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</si>
  <si>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</si>
  <si>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</si>
  <si>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</si>
  <si>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</si>
  <si>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</si>
  <si>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</si>
  <si>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</si>
  <si>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</si>
  <si>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</si>
  <si>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</si>
  <si>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</si>
  <si>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</si>
  <si>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</si>
  <si>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</si>
  <si>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</si>
  <si>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</si>
  <si>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</si>
  <si>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</si>
  <si>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</si>
  <si>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</si>
  <si>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</si>
  <si>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</si>
  <si>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</si>
  <si>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</si>
  <si>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</si>
  <si>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</si>
  <si>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</si>
  <si>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</si>
  <si>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</si>
  <si>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</si>
  <si>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</si>
  <si>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</si>
  <si>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</si>
  <si>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</si>
  <si>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</si>
  <si>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</si>
  <si>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</si>
  <si>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</si>
  <si>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</si>
  <si>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</si>
  <si>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</si>
  <si>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</si>
  <si>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</si>
  <si>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</si>
  <si>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</si>
  <si>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</si>
  <si>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</si>
  <si>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</si>
  <si>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</si>
  <si>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</si>
  <si>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</si>
  <si>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</si>
  <si>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</si>
  <si>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</si>
  <si>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</si>
  <si>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</si>
  <si>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</si>
  <si>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</si>
  <si>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</si>
  <si>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</si>
  <si>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</si>
  <si>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</si>
  <si>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</si>
  <si>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</si>
  <si>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</si>
  <si>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</si>
  <si>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</si>
  <si>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</si>
  <si>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</si>
  <si>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</si>
  <si>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</si>
  <si>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</si>
  <si>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</si>
  <si>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</si>
  <si>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</si>
  <si>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</si>
  <si>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</si>
  <si>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</si>
  <si>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</si>
  <si>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</si>
  <si>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</si>
  <si>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</si>
  <si>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</si>
  <si>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</si>
  <si>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</si>
  <si>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</si>
  <si>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</si>
  <si>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</si>
  <si>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</si>
  <si>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</si>
  <si>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</si>
  <si>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</si>
  <si>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</si>
  <si>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</si>
  <si>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</si>
  <si>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</si>
  <si>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</si>
  <si>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</si>
  <si>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</si>
  <si>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</si>
  <si>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</si>
  <si>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</si>
  <si>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</si>
  <si>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</si>
  <si>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</si>
  <si>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</si>
  <si>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</si>
  <si>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</si>
  <si>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</si>
  <si>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</si>
  <si>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</si>
  <si>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</si>
  <si>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</si>
  <si>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</si>
  <si>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</si>
  <si>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</si>
  <si>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</si>
  <si>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</si>
  <si>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</si>
  <si>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</si>
  <si>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</si>
  <si>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</si>
  <si>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</si>
  <si>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</si>
  <si>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</si>
  <si>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</si>
  <si>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</si>
  <si>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</si>
  <si>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</si>
  <si>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</si>
  <si>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</si>
  <si>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</si>
  <si>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</si>
  <si>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</si>
  <si>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</si>
  <si>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</si>
  <si>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</si>
  <si>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</si>
  <si>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</si>
  <si>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</si>
  <si>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</si>
  <si>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</si>
  <si>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</si>
  <si>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</si>
  <si>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</si>
  <si>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</si>
  <si>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</si>
  <si>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</si>
  <si>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</si>
  <si>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</si>
  <si>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</si>
  <si>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</si>
  <si>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</si>
  <si>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</si>
  <si>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</si>
  <si>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</si>
  <si>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</si>
  <si>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</si>
  <si>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</si>
  <si>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</si>
  <si>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</si>
  <si>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</si>
  <si>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</si>
  <si>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</si>
  <si>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</si>
  <si>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</si>
  <si>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</si>
  <si>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</si>
  <si>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</si>
  <si>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</si>
  <si>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</si>
  <si>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</si>
  <si>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</si>
  <si>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</si>
  <si>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</si>
  <si>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</si>
  <si>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</si>
  <si>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</si>
  <si>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</si>
  <si>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</si>
  <si>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</si>
  <si>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</si>
  <si>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</si>
  <si>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</si>
  <si>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</si>
  <si>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</si>
  <si>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</si>
  <si>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</si>
  <si>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</si>
  <si>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</si>
  <si>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</si>
  <si>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</si>
  <si>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</si>
  <si>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</si>
  <si>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</si>
  <si>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</si>
  <si>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</si>
  <si>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</si>
  <si>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</si>
  <si>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</si>
  <si>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</si>
  <si>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</si>
  <si>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</si>
  <si>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</si>
  <si>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</si>
  <si>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</si>
  <si>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</si>
  <si>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</si>
  <si>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</si>
  <si>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</si>
  <si>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</si>
  <si>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</si>
  <si>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</si>
  <si>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</si>
  <si>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</si>
  <si>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</si>
  <si>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</si>
  <si>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</si>
  <si>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</si>
  <si>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</si>
  <si>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</si>
  <si>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</si>
  <si>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</si>
  <si>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</si>
  <si>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</si>
  <si>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</si>
  <si>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</si>
  <si>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</si>
  <si>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</si>
  <si>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</si>
  <si>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</si>
  <si>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</si>
  <si>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</si>
  <si>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</si>
  <si>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</si>
  <si>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</si>
  <si>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</si>
  <si>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</si>
  <si>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</si>
  <si>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</si>
  <si>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</si>
  <si>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</si>
  <si>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</si>
  <si>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</si>
  <si>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</si>
  <si>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</si>
  <si>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</si>
  <si>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</si>
  <si>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</si>
  <si>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</si>
  <si>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</si>
  <si>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</si>
  <si>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</si>
  <si>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</si>
  <si>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</si>
  <si>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</si>
  <si>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</si>
  <si>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</si>
  <si>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</si>
  <si>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</si>
  <si>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</si>
  <si>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</si>
  <si>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</si>
  <si>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</si>
  <si>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</si>
  <si>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</si>
  <si>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</si>
  <si>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</si>
  <si>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</si>
  <si>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</si>
  <si>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</si>
  <si>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</si>
  <si>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</si>
  <si>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</si>
  <si>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</si>
  <si>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</si>
  <si>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</si>
  <si>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</si>
  <si>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</si>
  <si>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</si>
  <si>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</si>
  <si>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</si>
  <si>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</si>
  <si>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</si>
  <si>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</si>
  <si>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</si>
  <si>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</si>
  <si>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</si>
  <si>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</si>
  <si>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</si>
  <si>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</si>
  <si>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</si>
  <si>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</si>
  <si>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</si>
  <si>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</si>
  <si>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</si>
  <si>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</si>
  <si>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</si>
  <si>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</si>
  <si>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</si>
  <si>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</si>
  <si>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</si>
  <si>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</si>
  <si>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</si>
  <si>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</si>
  <si>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</si>
  <si>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</si>
  <si>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</si>
  <si>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</si>
  <si>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</si>
  <si>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</si>
  <si>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</si>
  <si>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</si>
  <si>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</si>
  <si>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</si>
  <si>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</si>
  <si>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</si>
  <si>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</si>
  <si>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</si>
  <si>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</si>
  <si>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</si>
  <si>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</si>
  <si>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</si>
  <si>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</si>
  <si>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</si>
  <si>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</si>
  <si>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</si>
  <si>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</si>
  <si>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</si>
  <si>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</si>
  <si>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</si>
  <si>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</si>
  <si>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</si>
  <si>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</si>
  <si>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</si>
  <si>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</si>
  <si>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</si>
  <si>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</si>
  <si>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</si>
  <si>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</si>
  <si>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</si>
  <si>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</si>
  <si>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</si>
  <si>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</si>
  <si>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</si>
  <si>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</si>
  <si>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</si>
  <si>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</si>
  <si>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</si>
  <si>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</si>
  <si>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</si>
  <si>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</si>
  <si>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</si>
  <si>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</si>
  <si>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</si>
  <si>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</si>
  <si>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</si>
  <si>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</si>
  <si>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</si>
  <si>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</si>
  <si>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</si>
  <si>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</si>
  <si>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</si>
  <si>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</si>
  <si>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</si>
  <si>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</si>
  <si>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</si>
  <si>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</si>
  <si>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</si>
  <si>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</si>
  <si>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</si>
  <si>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</si>
  <si>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</si>
  <si>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</si>
  <si>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</si>
  <si>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</si>
  <si>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</si>
  <si>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</si>
  <si>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</si>
  <si>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</si>
  <si>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</si>
  <si>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</si>
  <si>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</si>
  <si>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</si>
  <si>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</si>
  <si>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</si>
  <si>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</si>
  <si>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</si>
  <si>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</si>
  <si>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</si>
  <si>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</si>
  <si>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</si>
  <si>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</si>
  <si>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</si>
  <si>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</si>
  <si>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</si>
  <si>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</si>
  <si>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</si>
  <si>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</si>
  <si>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</si>
  <si>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</si>
  <si>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</si>
  <si>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</si>
  <si>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</si>
  <si>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</si>
  <si>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</si>
  <si>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</si>
  <si>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</si>
  <si>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</si>
  <si>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</si>
  <si>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</si>
  <si>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</si>
  <si>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</si>
  <si>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</si>
  <si>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</si>
  <si>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</si>
  <si>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</si>
  <si>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</si>
  <si>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</si>
  <si>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</si>
  <si>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</si>
  <si>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</si>
  <si>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</si>
  <si>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</si>
  <si>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</si>
  <si>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</si>
  <si>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</si>
  <si>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</si>
  <si>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</si>
  <si>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</si>
  <si>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</si>
  <si>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03275841</t>
  </si>
  <si>
    <t>HR</t>
  </si>
  <si>
    <t>080008303</t>
  </si>
  <si>
    <t>42523247815</t>
  </si>
  <si>
    <t>315700Y0G3DN23J2MK46</t>
  </si>
  <si>
    <t>1619</t>
  </si>
  <si>
    <t>AUTO HRVATSKA DD</t>
  </si>
  <si>
    <t>ZAGREB</t>
  </si>
  <si>
    <t>Heinzelova 70</t>
  </si>
  <si>
    <t>ah@autohrvatska.hr</t>
  </si>
  <si>
    <t>www.autohrvatska.hr</t>
  </si>
  <si>
    <t>Korpar Marina</t>
  </si>
  <si>
    <t>01/6167-639</t>
  </si>
  <si>
    <t>mkorpar@autohrvatska.hr</t>
  </si>
  <si>
    <t>LeitnerLeitner Revizija d.o.o.</t>
  </si>
  <si>
    <t>Ružica Lemešić</t>
  </si>
  <si>
    <t>Obveznik: AUTO HRVATSKA D.D.</t>
  </si>
  <si>
    <t>u razdoblju 01.01.2020. do 31.12.2020.</t>
  </si>
  <si>
    <t>Obveznik: AUTO HRVATSKA DD</t>
  </si>
  <si>
    <t>stanje na dan 31.12.2020</t>
  </si>
  <si>
    <t>Obveznik: AUTO HRVATSKA d.d.</t>
  </si>
  <si>
    <t xml:space="preserve">BILJEŠKE UZ FINANCIJSKE IZVJEŠTAJE - TFI
(sastavljaju se za tromjesečna izvještajna razdoblja)
Naziv izdavatelja:   AUTO HRVATSKA D.D.
OIB:   42523247815
Izvještajno razdoblje: 01.01.2020. - 31.12.2020.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Detaljan prikaz najznačajnijih poslovnih informacija za period od 01.01.2020.-.31.12.2020. godine opisan je u Međuizvještaju poslovodstva koji je predan  u pdf formatu i sastavni je dio objavljenih izvješća.
b) informacije gdje je omogućen pristup posljednjim godišnjim financijskim izvještajima, radi razumijevanja informacija objavljenih u bilješkama uz financijske izvještaje sastavljene za tromjesečno izvještajno razdoblje, 
Društvo je objavilo nerevidirane financijske izvještaje za 12 mjeseci 2020. godine i za Q4/2020  na internetskim stranicama Društva, na internetskim stranicama Zagrebačke burze, u Službenom registru propisanih informacija (HANFA) te su izvješća dostavljena HINA-i.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Računovodstvene politike Društva koje se primjenjuju prilikom sastavljanja financijskih izvještaja za 4Q 2020. godine  iste su kao i računovodstvene politike koje su bile primjenjene u godišnjem financijskom izvještaju
d) objašnjenje poslovnih rezultata u slučaju da izdavatelj obavlja djelatnost sezonske prirode.Društvo ne obavlja djelatnost sezonske prirode.
Bilješke uz financijske izvještaje priložene su u Međuizvještaju poslovodstva  za 12 mjeseci 2020 godine i za Q4/2020. Međuizvještaj poslovodstva za 12 mjeseci 2020. godine i za Q4/2020 je dostupan na internet stranici Zagrebačke burze i HANFA-e te na internetskim stranicama Društva.U navedenim bilješkama dostupne su informacije o utjecaju COVID-19 na poslovanje društva.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</si>
</sst>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8">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0" borderId="48" xfId="0" applyNumberFormat="1" applyFont="1" applyFill="1" applyBorder="1" applyAlignment="1" applyProtection="1">
      <alignment horizontal="right" vertical="center" wrapText="1"/>
      <protection locked="0"/>
    </xf>
    <xf numFmtId="3" fontId="5" fillId="0" borderId="48" xfId="0" applyNumberFormat="1" applyFont="1" applyFill="1" applyBorder="1" applyAlignment="1" applyProtection="1">
      <alignment vertical="center" wrapText="1"/>
      <protection locked="0"/>
    </xf>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30" fillId="11" borderId="43" xfId="4" applyFont="1" applyFill="1" applyBorder="1" applyAlignment="1">
      <alignment vertical="center"/>
    </xf>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9" fillId="11" borderId="0" xfId="4" applyFont="1" applyFill="1" applyBorder="1" applyAlignment="1">
      <alignment wrapText="1"/>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9"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5"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8"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cellStyle name="Normal" xfId="0" builtinId="0"/>
    <cellStyle name="Normal 2" xfId="3"/>
    <cellStyle name="Normal 3" xfId="4"/>
    <cellStyle name="Style 1" xfId="1"/>
  </cellStyles>
  <dxfs count="1">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629" r="H8" connectionId="0">
    <xmlCellPr id="1" uniqueName="P1076413">
      <xmlPr mapId="1" xpath="/TFI-IZD-POD/NTI-GFI-IZD-POD_1000376/P1076413" xmlDataType="decimal"/>
    </xmlCellPr>
  </singleXmlCell>
  <singleXmlCell id="630" r="I8" connectionId="0">
    <xmlCellPr id="1" uniqueName="P1076414">
      <xmlPr mapId="1" xpath="/TFI-IZD-POD/NTI-GFI-IZD-POD_1000376/P1076414" xmlDataType="decimal"/>
    </xmlCellPr>
  </singleXmlCell>
  <singleXmlCell id="633" r="H9" connectionId="0">
    <xmlCellPr id="1" uniqueName="P1076415">
      <xmlPr mapId="1" xpath="/TFI-IZD-POD/NTI-GFI-IZD-POD_1000376/P1076415" xmlDataType="decimal"/>
    </xmlCellPr>
  </singleXmlCell>
  <singleXmlCell id="634" r="I9" connectionId="0">
    <xmlCellPr id="1" uniqueName="P1076416">
      <xmlPr mapId="1" xpath="/TFI-IZD-POD/NTI-GFI-IZD-POD_1000376/P1076416" xmlDataType="decimal"/>
    </xmlCellPr>
  </singleXmlCell>
  <singleXmlCell id="635" r="H10" connectionId="0">
    <xmlCellPr id="1" uniqueName="P1076417">
      <xmlPr mapId="1" xpath="/TFI-IZD-POD/NTI-GFI-IZD-POD_1000376/P1076417" xmlDataType="decimal"/>
    </xmlCellPr>
  </singleXmlCell>
  <singleXmlCell id="636" r="I10" connectionId="0">
    <xmlCellPr id="1" uniqueName="P1076418">
      <xmlPr mapId="1" xpath="/TFI-IZD-POD/NTI-GFI-IZD-POD_1000376/P1076418" xmlDataType="decimal"/>
    </xmlCellPr>
  </singleXmlCell>
  <singleXmlCell id="637" r="H11" connectionId="0">
    <xmlCellPr id="1" uniqueName="P1076419">
      <xmlPr mapId="1" xpath="/TFI-IZD-POD/NTI-GFI-IZD-POD_1000376/P1076419" xmlDataType="decimal"/>
    </xmlCellPr>
  </singleXmlCell>
  <singleXmlCell id="638" r="I11" connectionId="0">
    <xmlCellPr id="1" uniqueName="P1076420">
      <xmlPr mapId="1" xpath="/TFI-IZD-POD/NTI-GFI-IZD-POD_1000376/P1076420" xmlDataType="decimal"/>
    </xmlCellPr>
  </singleXmlCell>
  <singleXmlCell id="639" r="H12" connectionId="0">
    <xmlCellPr id="1" uniqueName="P1076421">
      <xmlPr mapId="1" xpath="/TFI-IZD-POD/NTI-GFI-IZD-POD_1000376/P1076421" xmlDataType="decimal"/>
    </xmlCellPr>
  </singleXmlCell>
  <singleXmlCell id="640" r="I12" connectionId="0">
    <xmlCellPr id="1" uniqueName="P1076422">
      <xmlPr mapId="1" xpath="/TFI-IZD-POD/NTI-GFI-IZD-POD_1000376/P1076422" xmlDataType="decimal"/>
    </xmlCellPr>
  </singleXmlCell>
  <singleXmlCell id="641" r="H13" connectionId="0">
    <xmlCellPr id="1" uniqueName="P1076423">
      <xmlPr mapId="1" xpath="/TFI-IZD-POD/NTI-GFI-IZD-POD_1000376/P1076423" xmlDataType="decimal"/>
    </xmlCellPr>
  </singleXmlCell>
  <singleXmlCell id="642" r="I13" connectionId="0">
    <xmlCellPr id="1" uniqueName="P1076424">
      <xmlPr mapId="1" xpath="/TFI-IZD-POD/NTI-GFI-IZD-POD_1000376/P1076424" xmlDataType="decimal"/>
    </xmlCellPr>
  </singleXmlCell>
  <singleXmlCell id="643" r="H14" connectionId="0">
    <xmlCellPr id="1" uniqueName="P1076425">
      <xmlPr mapId="1" xpath="/TFI-IZD-POD/NTI-GFI-IZD-POD_1000376/P1076425" xmlDataType="decimal"/>
    </xmlCellPr>
  </singleXmlCell>
  <singleXmlCell id="644" r="I14" connectionId="0">
    <xmlCellPr id="1" uniqueName="P1076426">
      <xmlPr mapId="1" xpath="/TFI-IZD-POD/NTI-GFI-IZD-POD_1000376/P1076426" xmlDataType="decimal"/>
    </xmlCellPr>
  </singleXmlCell>
  <singleXmlCell id="645" r="H15" connectionId="0">
    <xmlCellPr id="1" uniqueName="P1076427">
      <xmlPr mapId="1" xpath="/TFI-IZD-POD/NTI-GFI-IZD-POD_1000376/P1076427" xmlDataType="decimal"/>
    </xmlCellPr>
  </singleXmlCell>
  <singleXmlCell id="646" r="I15" connectionId="0">
    <xmlCellPr id="1" uniqueName="P1076428">
      <xmlPr mapId="1" xpath="/TFI-IZD-POD/NTI-GFI-IZD-POD_1000376/P1076428" xmlDataType="decimal"/>
    </xmlCellPr>
  </singleXmlCell>
  <singleXmlCell id="647" r="H16" connectionId="0">
    <xmlCellPr id="1" uniqueName="P1076429">
      <xmlPr mapId="1" xpath="/TFI-IZD-POD/NTI-GFI-IZD-POD_1000376/P1076429" xmlDataType="decimal"/>
    </xmlCellPr>
  </singleXmlCell>
  <singleXmlCell id="648" r="I16" connectionId="0">
    <xmlCellPr id="1" uniqueName="P1076430">
      <xmlPr mapId="1" xpath="/TFI-IZD-POD/NTI-GFI-IZD-POD_1000376/P1076430" xmlDataType="decimal"/>
    </xmlCellPr>
  </singleXmlCell>
  <singleXmlCell id="649" r="H17" connectionId="0">
    <xmlCellPr id="1" uniqueName="P1076431">
      <xmlPr mapId="1" xpath="/TFI-IZD-POD/NTI-GFI-IZD-POD_1000376/P1076431" xmlDataType="decimal"/>
    </xmlCellPr>
  </singleXmlCell>
  <singleXmlCell id="650" r="I17" connectionId="0">
    <xmlCellPr id="1" uniqueName="P1076432">
      <xmlPr mapId="1" xpath="/TFI-IZD-POD/NTI-GFI-IZD-POD_1000376/P1076432" xmlDataType="decimal"/>
    </xmlCellPr>
  </singleXmlCell>
  <singleXmlCell id="651" r="H18" connectionId="0">
    <xmlCellPr id="1" uniqueName="P1076433">
      <xmlPr mapId="1" xpath="/TFI-IZD-POD/NTI-GFI-IZD-POD_1000376/P1076433" xmlDataType="decimal"/>
    </xmlCellPr>
  </singleXmlCell>
  <singleXmlCell id="652" r="I18" connectionId="0">
    <xmlCellPr id="1" uniqueName="P1076434">
      <xmlPr mapId="1" xpath="/TFI-IZD-POD/NTI-GFI-IZD-POD_1000376/P1076434" xmlDataType="decimal"/>
    </xmlCellPr>
  </singleXmlCell>
  <singleXmlCell id="653" r="H19" connectionId="0">
    <xmlCellPr id="1" uniqueName="P1076435">
      <xmlPr mapId="1" xpath="/TFI-IZD-POD/NTI-GFI-IZD-POD_1000376/P1076435" xmlDataType="decimal"/>
    </xmlCellPr>
  </singleXmlCell>
  <singleXmlCell id="654" r="I19" connectionId="0">
    <xmlCellPr id="1" uniqueName="P1076436">
      <xmlPr mapId="1" xpath="/TFI-IZD-POD/NTI-GFI-IZD-POD_1000376/P1076436" xmlDataType="decimal"/>
    </xmlCellPr>
  </singleXmlCell>
  <singleXmlCell id="655" r="H20" connectionId="0">
    <xmlCellPr id="1" uniqueName="P1076437">
      <xmlPr mapId="1" xpath="/TFI-IZD-POD/NTI-GFI-IZD-POD_1000376/P1076437" xmlDataType="decimal"/>
    </xmlCellPr>
  </singleXmlCell>
  <singleXmlCell id="656" r="I20" connectionId="0">
    <xmlCellPr id="1" uniqueName="P1076438">
      <xmlPr mapId="1" xpath="/TFI-IZD-POD/NTI-GFI-IZD-POD_1000376/P1076438" xmlDataType="decimal"/>
    </xmlCellPr>
  </singleXmlCell>
  <singleXmlCell id="657" r="H21" connectionId="0">
    <xmlCellPr id="1" uniqueName="P1076439">
      <xmlPr mapId="1" xpath="/TFI-IZD-POD/NTI-GFI-IZD-POD_1000376/P1076439" xmlDataType="decimal"/>
    </xmlCellPr>
  </singleXmlCell>
  <singleXmlCell id="658" r="I21" connectionId="0">
    <xmlCellPr id="1" uniqueName="P1076440">
      <xmlPr mapId="1" xpath="/TFI-IZD-POD/NTI-GFI-IZD-POD_1000376/P1076440" xmlDataType="decimal"/>
    </xmlCellPr>
  </singleXmlCell>
  <singleXmlCell id="659" r="H22" connectionId="0">
    <xmlCellPr id="1" uniqueName="P1076441">
      <xmlPr mapId="1" xpath="/TFI-IZD-POD/NTI-GFI-IZD-POD_1000376/P1076441" xmlDataType="decimal"/>
    </xmlCellPr>
  </singleXmlCell>
  <singleXmlCell id="660" r="I22" connectionId="0">
    <xmlCellPr id="1" uniqueName="P1076442">
      <xmlPr mapId="1" xpath="/TFI-IZD-POD/NTI-GFI-IZD-POD_1000376/P1076442" xmlDataType="decimal"/>
    </xmlCellPr>
  </singleXmlCell>
  <singleXmlCell id="661" r="H23" connectionId="0">
    <xmlCellPr id="1" uniqueName="P1076443">
      <xmlPr mapId="1" xpath="/TFI-IZD-POD/NTI-GFI-IZD-POD_1000376/P1076443" xmlDataType="decimal"/>
    </xmlCellPr>
  </singleXmlCell>
  <singleXmlCell id="662" r="I23" connectionId="0">
    <xmlCellPr id="1" uniqueName="P1076444">
      <xmlPr mapId="1" xpath="/TFI-IZD-POD/NTI-GFI-IZD-POD_1000376/P1076444" xmlDataType="decimal"/>
    </xmlCellPr>
  </singleXmlCell>
  <singleXmlCell id="663" r="H24" connectionId="0">
    <xmlCellPr id="1" uniqueName="P1076445">
      <xmlPr mapId="1" xpath="/TFI-IZD-POD/NTI-GFI-IZD-POD_1000376/P1076445" xmlDataType="decimal"/>
    </xmlCellPr>
  </singleXmlCell>
  <singleXmlCell id="664" r="I24" connectionId="0">
    <xmlCellPr id="1" uniqueName="P1076446">
      <xmlPr mapId="1" xpath="/TFI-IZD-POD/NTI-GFI-IZD-POD_1000376/P1076446" xmlDataType="decimal"/>
    </xmlCellPr>
  </singleXmlCell>
  <singleXmlCell id="665" r="H25" connectionId="0">
    <xmlCellPr id="1" uniqueName="P1076447">
      <xmlPr mapId="1" xpath="/TFI-IZD-POD/NTI-GFI-IZD-POD_1000376/P1076447" xmlDataType="decimal"/>
    </xmlCellPr>
  </singleXmlCell>
  <singleXmlCell id="666" r="I25" connectionId="0">
    <xmlCellPr id="1" uniqueName="P1076448">
      <xmlPr mapId="1" xpath="/TFI-IZD-POD/NTI-GFI-IZD-POD_1000376/P1076448" xmlDataType="decimal"/>
    </xmlCellPr>
  </singleXmlCell>
  <singleXmlCell id="667" r="H26" connectionId="0">
    <xmlCellPr id="1" uniqueName="P1076449">
      <xmlPr mapId="1" xpath="/TFI-IZD-POD/NTI-GFI-IZD-POD_1000376/P1076449" xmlDataType="decimal"/>
    </xmlCellPr>
  </singleXmlCell>
  <singleXmlCell id="668" r="I26" connectionId="0">
    <xmlCellPr id="1" uniqueName="P1076450">
      <xmlPr mapId="1" xpath="/TFI-IZD-POD/NTI-GFI-IZD-POD_1000376/P1076450" xmlDataType="decimal"/>
    </xmlCellPr>
  </singleXmlCell>
  <singleXmlCell id="669" r="H27" connectionId="0">
    <xmlCellPr id="1" uniqueName="P1076451">
      <xmlPr mapId="1" xpath="/TFI-IZD-POD/NTI-GFI-IZD-POD_1000376/P1076451" xmlDataType="decimal"/>
    </xmlCellPr>
  </singleXmlCell>
  <singleXmlCell id="670" r="I27" connectionId="0">
    <xmlCellPr id="1" uniqueName="P1076452">
      <xmlPr mapId="1" xpath="/TFI-IZD-POD/NTI-GFI-IZD-POD_1000376/P1076452" xmlDataType="decimal"/>
    </xmlCellPr>
  </singleXmlCell>
  <singleXmlCell id="671" r="H29" connectionId="0">
    <xmlCellPr id="1" uniqueName="P1076453">
      <xmlPr mapId="1" xpath="/TFI-IZD-POD/NTI-GFI-IZD-POD_1000376/P1076453" xmlDataType="decimal"/>
    </xmlCellPr>
  </singleXmlCell>
  <singleXmlCell id="672" r="I29" connectionId="0">
    <xmlCellPr id="1" uniqueName="P1076454">
      <xmlPr mapId="1" xpath="/TFI-IZD-POD/NTI-GFI-IZD-POD_1000376/P1076454" xmlDataType="decimal"/>
    </xmlCellPr>
  </singleXmlCell>
  <singleXmlCell id="673" r="H30" connectionId="0">
    <xmlCellPr id="1" uniqueName="P1076455">
      <xmlPr mapId="1" xpath="/TFI-IZD-POD/NTI-GFI-IZD-POD_1000376/P1076455" xmlDataType="decimal"/>
    </xmlCellPr>
  </singleXmlCell>
  <singleXmlCell id="674" r="I30" connectionId="0">
    <xmlCellPr id="1" uniqueName="P1076456">
      <xmlPr mapId="1" xpath="/TFI-IZD-POD/NTI-GFI-IZD-POD_1000376/P1076456" xmlDataType="decimal"/>
    </xmlCellPr>
  </singleXmlCell>
  <singleXmlCell id="675" r="H31" connectionId="0">
    <xmlCellPr id="1" uniqueName="P1076457">
      <xmlPr mapId="1" xpath="/TFI-IZD-POD/NTI-GFI-IZD-POD_1000376/P1076457" xmlDataType="decimal"/>
    </xmlCellPr>
  </singleXmlCell>
  <singleXmlCell id="676" r="I31" connectionId="0">
    <xmlCellPr id="1" uniqueName="P1076458">
      <xmlPr mapId="1" xpath="/TFI-IZD-POD/NTI-GFI-IZD-POD_1000376/P1076458" xmlDataType="decimal"/>
    </xmlCellPr>
  </singleXmlCell>
  <singleXmlCell id="677" r="H32" connectionId="0">
    <xmlCellPr id="1" uniqueName="P1076459">
      <xmlPr mapId="1" xpath="/TFI-IZD-POD/NTI-GFI-IZD-POD_1000376/P1076459" xmlDataType="decimal"/>
    </xmlCellPr>
  </singleXmlCell>
  <singleXmlCell id="678" r="I32" connectionId="0">
    <xmlCellPr id="1" uniqueName="P1076460">
      <xmlPr mapId="1" xpath="/TFI-IZD-POD/NTI-GFI-IZD-POD_1000376/P1076460" xmlDataType="decimal"/>
    </xmlCellPr>
  </singleXmlCell>
  <singleXmlCell id="679" r="H33" connectionId="0">
    <xmlCellPr id="1" uniqueName="P1076461">
      <xmlPr mapId="1" xpath="/TFI-IZD-POD/NTI-GFI-IZD-POD_1000376/P1076461" xmlDataType="decimal"/>
    </xmlCellPr>
  </singleXmlCell>
  <singleXmlCell id="680" r="I33" connectionId="0">
    <xmlCellPr id="1" uniqueName="P1076462">
      <xmlPr mapId="1" xpath="/TFI-IZD-POD/NTI-GFI-IZD-POD_1000376/P1076462" xmlDataType="decimal"/>
    </xmlCellPr>
  </singleXmlCell>
  <singleXmlCell id="681" r="H34" connectionId="0">
    <xmlCellPr id="1" uniqueName="P1076463">
      <xmlPr mapId="1" xpath="/TFI-IZD-POD/NTI-GFI-IZD-POD_1000376/P1076463" xmlDataType="decimal"/>
    </xmlCellPr>
  </singleXmlCell>
  <singleXmlCell id="682" r="I34" connectionId="0">
    <xmlCellPr id="1" uniqueName="P1076464">
      <xmlPr mapId="1" xpath="/TFI-IZD-POD/NTI-GFI-IZD-POD_1000376/P1076464" xmlDataType="decimal"/>
    </xmlCellPr>
  </singleXmlCell>
  <singleXmlCell id="683" r="H35" connectionId="0">
    <xmlCellPr id="1" uniqueName="P1076465">
      <xmlPr mapId="1" xpath="/TFI-IZD-POD/NTI-GFI-IZD-POD_1000376/P1076465" xmlDataType="decimal"/>
    </xmlCellPr>
  </singleXmlCell>
  <singleXmlCell id="684" r="I35" connectionId="0">
    <xmlCellPr id="1" uniqueName="P1076466">
      <xmlPr mapId="1" xpath="/TFI-IZD-POD/NTI-GFI-IZD-POD_1000376/P1076466" xmlDataType="decimal"/>
    </xmlCellPr>
  </singleXmlCell>
  <singleXmlCell id="685" r="H36" connectionId="0">
    <xmlCellPr id="1" uniqueName="P1076467">
      <xmlPr mapId="1" xpath="/TFI-IZD-POD/NTI-GFI-IZD-POD_1000376/P1076467" xmlDataType="decimal"/>
    </xmlCellPr>
  </singleXmlCell>
  <singleXmlCell id="686" r="I36" connectionId="0">
    <xmlCellPr id="1" uniqueName="P1076468">
      <xmlPr mapId="1" xpath="/TFI-IZD-POD/NTI-GFI-IZD-POD_1000376/P1076468" xmlDataType="decimal"/>
    </xmlCellPr>
  </singleXmlCell>
  <singleXmlCell id="687" r="H37" connectionId="0">
    <xmlCellPr id="1" uniqueName="P1076469">
      <xmlPr mapId="1" xpath="/TFI-IZD-POD/NTI-GFI-IZD-POD_1000376/P1076469" xmlDataType="decimal"/>
    </xmlCellPr>
  </singleXmlCell>
  <singleXmlCell id="688" r="I37" connectionId="0">
    <xmlCellPr id="1" uniqueName="P1076470">
      <xmlPr mapId="1" xpath="/TFI-IZD-POD/NTI-GFI-IZD-POD_1000376/P1076470" xmlDataType="decimal"/>
    </xmlCellPr>
  </singleXmlCell>
  <singleXmlCell id="689" r="H38" connectionId="0">
    <xmlCellPr id="1" uniqueName="P1076471">
      <xmlPr mapId="1" xpath="/TFI-IZD-POD/NTI-GFI-IZD-POD_1000376/P1076471" xmlDataType="decimal"/>
    </xmlCellPr>
  </singleXmlCell>
  <singleXmlCell id="690" r="I38" connectionId="0">
    <xmlCellPr id="1" uniqueName="P1076472">
      <xmlPr mapId="1" xpath="/TFI-IZD-POD/NTI-GFI-IZD-POD_1000376/P1076472" xmlDataType="decimal"/>
    </xmlCellPr>
  </singleXmlCell>
  <singleXmlCell id="691" r="H39" connectionId="0">
    <xmlCellPr id="1" uniqueName="P1076473">
      <xmlPr mapId="1" xpath="/TFI-IZD-POD/NTI-GFI-IZD-POD_1000376/P1076473" xmlDataType="decimal"/>
    </xmlCellPr>
  </singleXmlCell>
  <singleXmlCell id="692" r="I39" connectionId="0">
    <xmlCellPr id="1" uniqueName="P1076474">
      <xmlPr mapId="1" xpath="/TFI-IZD-POD/NTI-GFI-IZD-POD_1000376/P1076474" xmlDataType="decimal"/>
    </xmlCellPr>
  </singleXmlCell>
  <singleXmlCell id="693" r="H40" connectionId="0">
    <xmlCellPr id="1" uniqueName="P1076475">
      <xmlPr mapId="1" xpath="/TFI-IZD-POD/NTI-GFI-IZD-POD_1000376/P1076475" xmlDataType="decimal"/>
    </xmlCellPr>
  </singleXmlCell>
  <singleXmlCell id="694" r="I40" connectionId="0">
    <xmlCellPr id="1" uniqueName="P1076476">
      <xmlPr mapId="1" xpath="/TFI-IZD-POD/NTI-GFI-IZD-POD_1000376/P1076476" xmlDataType="decimal"/>
    </xmlCellPr>
  </singleXmlCell>
  <singleXmlCell id="695" r="H41" connectionId="0">
    <xmlCellPr id="1" uniqueName="P1076477">
      <xmlPr mapId="1" xpath="/TFI-IZD-POD/NTI-GFI-IZD-POD_1000376/P1076477" xmlDataType="decimal"/>
    </xmlCellPr>
  </singleXmlCell>
  <singleXmlCell id="696" r="I41" connectionId="0">
    <xmlCellPr id="1" uniqueName="P1076478">
      <xmlPr mapId="1" xpath="/TFI-IZD-POD/NTI-GFI-IZD-POD_1000376/P1076478" xmlDataType="decimal"/>
    </xmlCellPr>
  </singleXmlCell>
  <singleXmlCell id="697" r="H42" connectionId="0">
    <xmlCellPr id="1" uniqueName="P1076479">
      <xmlPr mapId="1" xpath="/TFI-IZD-POD/NTI-GFI-IZD-POD_1000376/P1076479" xmlDataType="decimal"/>
    </xmlCellPr>
  </singleXmlCell>
  <singleXmlCell id="698" r="I42" connectionId="0">
    <xmlCellPr id="1" uniqueName="P1076480">
      <xmlPr mapId="1" xpath="/TFI-IZD-POD/NTI-GFI-IZD-POD_1000376/P1076480" xmlDataType="decimal"/>
    </xmlCellPr>
  </singleXmlCell>
  <singleXmlCell id="699" r="H44" connectionId="0">
    <xmlCellPr id="1" uniqueName="P1076481">
      <xmlPr mapId="1" xpath="/TFI-IZD-POD/NTI-GFI-IZD-POD_1000376/P1076481" xmlDataType="decimal"/>
    </xmlCellPr>
  </singleXmlCell>
  <singleXmlCell id="700" r="I44" connectionId="0">
    <xmlCellPr id="1" uniqueName="P1076482">
      <xmlPr mapId="1" xpath="/TFI-IZD-POD/NTI-GFI-IZD-POD_1000376/P1076482" xmlDataType="decimal"/>
    </xmlCellPr>
  </singleXmlCell>
  <singleXmlCell id="701" r="H45" connectionId="0">
    <xmlCellPr id="1" uniqueName="P1076483">
      <xmlPr mapId="1" xpath="/TFI-IZD-POD/NTI-GFI-IZD-POD_1000376/P1076483" xmlDataType="decimal"/>
    </xmlCellPr>
  </singleXmlCell>
  <singleXmlCell id="702" r="I45" connectionId="0">
    <xmlCellPr id="1" uniqueName="P1076484">
      <xmlPr mapId="1" xpath="/TFI-IZD-POD/NTI-GFI-IZD-POD_1000376/P1076484" xmlDataType="decimal"/>
    </xmlCellPr>
  </singleXmlCell>
  <singleXmlCell id="703" r="H46" connectionId="0">
    <xmlCellPr id="1" uniqueName="P1076485">
      <xmlPr mapId="1" xpath="/TFI-IZD-POD/NTI-GFI-IZD-POD_1000376/P1076485" xmlDataType="decimal"/>
    </xmlCellPr>
  </singleXmlCell>
  <singleXmlCell id="704" r="I46" connectionId="0">
    <xmlCellPr id="1" uniqueName="P1076486">
      <xmlPr mapId="1" xpath="/TFI-IZD-POD/NTI-GFI-IZD-POD_1000376/P1076486" xmlDataType="decimal"/>
    </xmlCellPr>
  </singleXmlCell>
  <singleXmlCell id="705" r="H47" connectionId="0">
    <xmlCellPr id="1" uniqueName="P1076487">
      <xmlPr mapId="1" xpath="/TFI-IZD-POD/NTI-GFI-IZD-POD_1000376/P1076487" xmlDataType="decimal"/>
    </xmlCellPr>
  </singleXmlCell>
  <singleXmlCell id="706" r="I47" connectionId="0">
    <xmlCellPr id="1" uniqueName="P1076488">
      <xmlPr mapId="1" xpath="/TFI-IZD-POD/NTI-GFI-IZD-POD_1000376/P1076488" xmlDataType="decimal"/>
    </xmlCellPr>
  </singleXmlCell>
  <singleXmlCell id="707" r="H48" connectionId="0">
    <xmlCellPr id="1" uniqueName="P1076489">
      <xmlPr mapId="1" xpath="/TFI-IZD-POD/NTI-GFI-IZD-POD_1000376/P1076489" xmlDataType="decimal"/>
    </xmlCellPr>
  </singleXmlCell>
  <singleXmlCell id="708" r="I48" connectionId="0">
    <xmlCellPr id="1" uniqueName="P1076490">
      <xmlPr mapId="1" xpath="/TFI-IZD-POD/NTI-GFI-IZD-POD_1000376/P1076490" xmlDataType="decimal"/>
    </xmlCellPr>
  </singleXmlCell>
  <singleXmlCell id="709" r="H49" connectionId="0">
    <xmlCellPr id="1" uniqueName="P1076491">
      <xmlPr mapId="1" xpath="/TFI-IZD-POD/NTI-GFI-IZD-POD_1000376/P1076491" xmlDataType="decimal"/>
    </xmlCellPr>
  </singleXmlCell>
  <singleXmlCell id="710" r="I49" connectionId="0">
    <xmlCellPr id="1" uniqueName="P1076492">
      <xmlPr mapId="1" xpath="/TFI-IZD-POD/NTI-GFI-IZD-POD_1000376/P1076492" xmlDataType="decimal"/>
    </xmlCellPr>
  </singleXmlCell>
  <singleXmlCell id="711" r="H50" connectionId="0">
    <xmlCellPr id="1" uniqueName="P1076493">
      <xmlPr mapId="1" xpath="/TFI-IZD-POD/NTI-GFI-IZD-POD_1000376/P1076493" xmlDataType="decimal"/>
    </xmlCellPr>
  </singleXmlCell>
  <singleXmlCell id="712" r="I50" connectionId="0">
    <xmlCellPr id="1" uniqueName="P1076494">
      <xmlPr mapId="1" xpath="/TFI-IZD-POD/NTI-GFI-IZD-POD_1000376/P1076494" xmlDataType="decimal"/>
    </xmlCellPr>
  </singleXmlCell>
  <singleXmlCell id="713" r="H51" connectionId="0">
    <xmlCellPr id="1" uniqueName="P1076495">
      <xmlPr mapId="1" xpath="/TFI-IZD-POD/NTI-GFI-IZD-POD_1000376/P1076495" xmlDataType="decimal"/>
    </xmlCellPr>
  </singleXmlCell>
  <singleXmlCell id="714" r="I51" connectionId="0">
    <xmlCellPr id="1" uniqueName="P1076496">
      <xmlPr mapId="1" xpath="/TFI-IZD-POD/NTI-GFI-IZD-POD_1000376/P1076496" xmlDataType="decimal"/>
    </xmlCellPr>
  </singleXmlCell>
  <singleXmlCell id="715" r="H52" connectionId="0">
    <xmlCellPr id="1" uniqueName="P1078211">
      <xmlPr mapId="1" xpath="/TFI-IZD-POD/NTI-GFI-IZD-POD_1000376/P1078211" xmlDataType="decimal"/>
    </xmlCellPr>
  </singleXmlCell>
  <singleXmlCell id="716" r="I52" connectionId="0">
    <xmlCellPr id="1" uniqueName="P1078212">
      <xmlPr mapId="1" xpath="/TFI-IZD-POD/NTI-GFI-IZD-POD_1000376/P1078212" xmlDataType="decimal"/>
    </xmlCellPr>
  </singleXmlCell>
  <singleXmlCell id="717" r="H53" connectionId="0">
    <xmlCellPr id="1" uniqueName="P1078213">
      <xmlPr mapId="1" xpath="/TFI-IZD-POD/NTI-GFI-IZD-POD_1000376/P1078213" xmlDataType="decimal"/>
    </xmlCellPr>
  </singleXmlCell>
  <singleXmlCell id="718" r="I53" connectionId="0">
    <xmlCellPr id="1" uniqueName="P1078214">
      <xmlPr mapId="1" xpath="/TFI-IZD-POD/NTI-GFI-IZD-POD_1000376/P1078214" xmlDataType="decimal"/>
    </xmlCellPr>
  </singleXmlCell>
  <singleXmlCell id="719" r="H54" connectionId="0">
    <xmlCellPr id="1" uniqueName="P1078216">
      <xmlPr mapId="1" xpath="/TFI-IZD-POD/NTI-GFI-IZD-POD_1000376/P1078216" xmlDataType="decimal"/>
    </xmlCellPr>
  </singleXmlCell>
  <singleXmlCell id="720" r="I54" connectionId="0">
    <xmlCellPr id="1" uniqueName="P1078218">
      <xmlPr mapId="1" xpath="/TFI-IZD-POD/NTI-GFI-IZD-POD_1000376/P1078218" xmlDataType="decimal"/>
    </xmlCellPr>
  </singleXmlCell>
  <singleXmlCell id="721" r="H55" connectionId="0">
    <xmlCellPr id="1" uniqueName="P1078219">
      <xmlPr mapId="1" xpath="/TFI-IZD-POD/NTI-GFI-IZD-POD_1000376/P1078219" xmlDataType="decimal"/>
    </xmlCellPr>
  </singleXmlCell>
  <singleXmlCell id="722" r="I55" connectionId="0">
    <xmlCellPr id="1" uniqueName="P1078221">
      <xmlPr mapId="1" xpath="/TFI-IZD-POD/NTI-GFI-IZD-POD_1000376/P1078221" xmlDataType="decimal"/>
    </xmlCellPr>
  </singleXmlCell>
  <singleXmlCell id="723" r="H56" connectionId="0">
    <xmlCellPr id="1" uniqueName="P1078223">
      <xmlPr mapId="1" xpath="/TFI-IZD-POD/NTI-GFI-IZD-POD_1000376/P1078223" xmlDataType="decimal"/>
    </xmlCellPr>
  </singleXmlCell>
  <singleXmlCell id="724" r="I56" connectionId="0">
    <xmlCellPr id="1" uniqueName="P1078225">
      <xmlPr mapId="1" xpath="/TFI-IZD-POD/NTI-GFI-IZD-POD_1000376/P1078225" xmlDataType="decimal"/>
    </xmlCellPr>
  </singleXmlCell>
  <singleXmlCell id="725" r="H57" connectionId="0">
    <xmlCellPr id="1" uniqueName="P1078227">
      <xmlPr mapId="1" xpath="/TFI-IZD-POD/NTI-GFI-IZD-POD_1000376/P1078227" xmlDataType="decimal"/>
    </xmlCellPr>
  </singleXmlCell>
  <singleXmlCell id="726" r="I57" connectionId="0">
    <xmlCellPr id="1" uniqueName="P1078228">
      <xmlPr mapId="1" xpath="/TFI-IZD-POD/NTI-GFI-IZD-POD_1000376/P1078228" xmlDataType="decimal"/>
    </xmlCellPr>
  </singleXmlCell>
  <singleXmlCell id="727" r="H58" connectionId="0">
    <xmlCellPr id="1" uniqueName="P1078230">
      <xmlPr mapId="1" xpath="/TFI-IZD-POD/NTI-GFI-IZD-POD_1000376/P1078230" xmlDataType="decimal"/>
    </xmlCellPr>
  </singleXmlCell>
  <singleXmlCell id="728" r="I58" connectionId="0">
    <xmlCellPr id="1" uniqueName="P1078232">
      <xmlPr mapId="1" xpath="/TFI-IZD-POD/NTI-GFI-IZD-POD_1000376/P1078232" xmlDataType="decimal"/>
    </xmlCellPr>
  </singleXmlCell>
  <singleXmlCell id="729" r="H59" connectionId="0">
    <xmlCellPr id="1" uniqueName="P1078234">
      <xmlPr mapId="1" xpath="/TFI-IZD-POD/NTI-GFI-IZD-POD_1000376/P1078234" xmlDataType="decimal"/>
    </xmlCellPr>
  </singleXmlCell>
  <singleXmlCell id="730" r="I59" connectionId="0">
    <xmlCellPr id="1" uniqueName="P1078235">
      <xmlPr mapId="1" xpath="/TFI-IZD-POD/NTI-GFI-IZD-POD_1000376/P1078235" xmlDataType="decimal"/>
    </xmlCellPr>
  </singleXmlCell>
</singleXmlCells>
</file>

<file path=xl/tables/tableSingleCells5.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6.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view="pageBreakPreview" zoomScale="89" zoomScaleNormal="100" zoomScaleSheetLayoutView="89" workbookViewId="0">
      <selection activeCell="T10" sqref="T10"/>
    </sheetView>
  </sheetViews>
  <sheetFormatPr defaultColWidth="9.140625" defaultRowHeight="15" x14ac:dyDescent="0.25"/>
  <cols>
    <col min="1" max="8" width="9.140625" style="73"/>
    <col min="9" max="9" width="15.28515625" style="73" customWidth="1"/>
    <col min="10" max="10" width="9.140625" style="73"/>
    <col min="11" max="13" width="9.140625" style="125"/>
    <col min="14" max="14" width="9.140625" style="123"/>
    <col min="15" max="20" width="9.140625" style="125"/>
    <col min="21" max="16384" width="9.140625" style="73"/>
  </cols>
  <sheetData>
    <row r="1" spans="1:20" ht="15.75" x14ac:dyDescent="0.25">
      <c r="A1" s="175" t="s">
        <v>391</v>
      </c>
      <c r="B1" s="176"/>
      <c r="C1" s="176"/>
      <c r="D1" s="71"/>
      <c r="E1" s="71"/>
      <c r="F1" s="71"/>
      <c r="G1" s="71"/>
      <c r="H1" s="71"/>
      <c r="I1" s="71"/>
      <c r="J1" s="72"/>
    </row>
    <row r="2" spans="1:20" ht="14.45" customHeight="1" x14ac:dyDescent="0.25">
      <c r="A2" s="177" t="s">
        <v>407</v>
      </c>
      <c r="B2" s="178"/>
      <c r="C2" s="178"/>
      <c r="D2" s="178"/>
      <c r="E2" s="178"/>
      <c r="F2" s="178"/>
      <c r="G2" s="178"/>
      <c r="H2" s="178"/>
      <c r="I2" s="178"/>
      <c r="J2" s="179"/>
      <c r="N2" s="123">
        <v>1</v>
      </c>
    </row>
    <row r="3" spans="1:20" x14ac:dyDescent="0.25">
      <c r="A3" s="74"/>
      <c r="B3" s="75"/>
      <c r="C3" s="75"/>
      <c r="D3" s="75"/>
      <c r="E3" s="75"/>
      <c r="F3" s="75"/>
      <c r="G3" s="75"/>
      <c r="H3" s="75"/>
      <c r="I3" s="75"/>
      <c r="J3" s="76"/>
      <c r="N3" s="123">
        <v>2</v>
      </c>
    </row>
    <row r="4" spans="1:20" ht="33.6" customHeight="1" x14ac:dyDescent="0.25">
      <c r="A4" s="180" t="s">
        <v>392</v>
      </c>
      <c r="B4" s="181"/>
      <c r="C4" s="181"/>
      <c r="D4" s="181"/>
      <c r="E4" s="182">
        <v>43831</v>
      </c>
      <c r="F4" s="183"/>
      <c r="G4" s="77" t="s">
        <v>0</v>
      </c>
      <c r="H4" s="182">
        <v>44196</v>
      </c>
      <c r="I4" s="183"/>
      <c r="J4" s="78"/>
      <c r="N4" s="123">
        <v>3</v>
      </c>
    </row>
    <row r="5" spans="1:20" s="79" customFormat="1" ht="10.15" customHeight="1" x14ac:dyDescent="0.25">
      <c r="A5" s="184"/>
      <c r="B5" s="185"/>
      <c r="C5" s="185"/>
      <c r="D5" s="185"/>
      <c r="E5" s="185"/>
      <c r="F5" s="185"/>
      <c r="G5" s="185"/>
      <c r="H5" s="185"/>
      <c r="I5" s="185"/>
      <c r="J5" s="186"/>
      <c r="N5" s="124">
        <v>4</v>
      </c>
    </row>
    <row r="6" spans="1:20" ht="20.45" customHeight="1" x14ac:dyDescent="0.25">
      <c r="A6" s="80"/>
      <c r="B6" s="81" t="s">
        <v>414</v>
      </c>
      <c r="C6" s="82"/>
      <c r="D6" s="82"/>
      <c r="E6" s="88">
        <v>2020</v>
      </c>
      <c r="F6" s="83"/>
      <c r="G6" s="77"/>
      <c r="H6" s="83"/>
      <c r="I6" s="84"/>
      <c r="J6" s="85"/>
    </row>
    <row r="7" spans="1:20" s="87" customFormat="1" ht="10.9" customHeight="1" x14ac:dyDescent="0.25">
      <c r="A7" s="80"/>
      <c r="B7" s="82"/>
      <c r="C7" s="82"/>
      <c r="D7" s="82"/>
      <c r="E7" s="86"/>
      <c r="F7" s="86"/>
      <c r="G7" s="77"/>
      <c r="H7" s="83"/>
      <c r="I7" s="84"/>
      <c r="J7" s="85"/>
      <c r="K7" s="126"/>
      <c r="L7" s="126"/>
      <c r="M7" s="126"/>
      <c r="N7" s="127"/>
      <c r="O7" s="126"/>
      <c r="P7" s="126"/>
      <c r="Q7" s="126"/>
      <c r="R7" s="126"/>
      <c r="S7" s="126"/>
      <c r="T7" s="126"/>
    </row>
    <row r="8" spans="1:20" ht="20.45" customHeight="1" x14ac:dyDescent="0.25">
      <c r="A8" s="80"/>
      <c r="B8" s="81" t="s">
        <v>415</v>
      </c>
      <c r="C8" s="82"/>
      <c r="D8" s="82"/>
      <c r="E8" s="88">
        <v>4</v>
      </c>
      <c r="F8" s="83"/>
      <c r="G8" s="77"/>
      <c r="H8" s="83"/>
      <c r="I8" s="84"/>
      <c r="J8" s="85"/>
    </row>
    <row r="9" spans="1:20" s="87" customFormat="1" ht="10.9" customHeight="1" x14ac:dyDescent="0.25">
      <c r="A9" s="80"/>
      <c r="B9" s="82"/>
      <c r="C9" s="82"/>
      <c r="D9" s="82"/>
      <c r="E9" s="86"/>
      <c r="F9" s="86"/>
      <c r="G9" s="77"/>
      <c r="H9" s="86"/>
      <c r="I9" s="89"/>
      <c r="J9" s="85"/>
      <c r="K9" s="126"/>
      <c r="L9" s="126"/>
      <c r="M9" s="126"/>
      <c r="N9" s="127"/>
      <c r="O9" s="126"/>
      <c r="P9" s="126"/>
      <c r="Q9" s="126"/>
      <c r="R9" s="126"/>
      <c r="S9" s="126"/>
      <c r="T9" s="126"/>
    </row>
    <row r="10" spans="1:20" ht="37.9" customHeight="1" x14ac:dyDescent="0.25">
      <c r="A10" s="171" t="s">
        <v>416</v>
      </c>
      <c r="B10" s="172"/>
      <c r="C10" s="172"/>
      <c r="D10" s="172"/>
      <c r="E10" s="172"/>
      <c r="F10" s="172"/>
      <c r="G10" s="172"/>
      <c r="H10" s="172"/>
      <c r="I10" s="172"/>
      <c r="J10" s="90"/>
    </row>
    <row r="11" spans="1:20" ht="24.6" customHeight="1" x14ac:dyDescent="0.25">
      <c r="A11" s="159" t="s">
        <v>393</v>
      </c>
      <c r="B11" s="173"/>
      <c r="C11" s="165" t="s">
        <v>434</v>
      </c>
      <c r="D11" s="166"/>
      <c r="E11" s="91"/>
      <c r="F11" s="131" t="s">
        <v>417</v>
      </c>
      <c r="G11" s="169"/>
      <c r="H11" s="147" t="s">
        <v>435</v>
      </c>
      <c r="I11" s="148"/>
      <c r="J11" s="92"/>
    </row>
    <row r="12" spans="1:20" ht="14.45" customHeight="1" x14ac:dyDescent="0.25">
      <c r="A12" s="93"/>
      <c r="B12" s="94"/>
      <c r="C12" s="94"/>
      <c r="D12" s="94"/>
      <c r="E12" s="174"/>
      <c r="F12" s="174"/>
      <c r="G12" s="174"/>
      <c r="H12" s="174"/>
      <c r="I12" s="95"/>
      <c r="J12" s="92"/>
    </row>
    <row r="13" spans="1:20" ht="21" customHeight="1" x14ac:dyDescent="0.25">
      <c r="A13" s="130" t="s">
        <v>408</v>
      </c>
      <c r="B13" s="169"/>
      <c r="C13" s="165" t="s">
        <v>436</v>
      </c>
      <c r="D13" s="166"/>
      <c r="E13" s="187"/>
      <c r="F13" s="174"/>
      <c r="G13" s="174"/>
      <c r="H13" s="174"/>
      <c r="I13" s="95"/>
      <c r="J13" s="92"/>
    </row>
    <row r="14" spans="1:20" ht="10.9" customHeight="1" x14ac:dyDescent="0.25">
      <c r="A14" s="91"/>
      <c r="B14" s="95"/>
      <c r="C14" s="94"/>
      <c r="D14" s="94"/>
      <c r="E14" s="137"/>
      <c r="F14" s="137"/>
      <c r="G14" s="137"/>
      <c r="H14" s="137"/>
      <c r="I14" s="94"/>
      <c r="J14" s="96"/>
    </row>
    <row r="15" spans="1:20" ht="22.9" customHeight="1" x14ac:dyDescent="0.25">
      <c r="A15" s="130" t="s">
        <v>394</v>
      </c>
      <c r="B15" s="169"/>
      <c r="C15" s="165" t="s">
        <v>437</v>
      </c>
      <c r="D15" s="166"/>
      <c r="E15" s="170"/>
      <c r="F15" s="161"/>
      <c r="G15" s="97" t="s">
        <v>418</v>
      </c>
      <c r="H15" s="147" t="s">
        <v>438</v>
      </c>
      <c r="I15" s="148"/>
      <c r="J15" s="98"/>
    </row>
    <row r="16" spans="1:20" ht="10.9" customHeight="1" x14ac:dyDescent="0.25">
      <c r="A16" s="91"/>
      <c r="B16" s="95"/>
      <c r="C16" s="94"/>
      <c r="D16" s="94"/>
      <c r="E16" s="137"/>
      <c r="F16" s="137"/>
      <c r="G16" s="137"/>
      <c r="H16" s="137"/>
      <c r="I16" s="94"/>
      <c r="J16" s="96"/>
    </row>
    <row r="17" spans="1:10" ht="22.9" customHeight="1" x14ac:dyDescent="0.25">
      <c r="A17" s="99"/>
      <c r="B17" s="97" t="s">
        <v>419</v>
      </c>
      <c r="C17" s="165" t="s">
        <v>439</v>
      </c>
      <c r="D17" s="166"/>
      <c r="E17" s="100"/>
      <c r="F17" s="100"/>
      <c r="G17" s="100"/>
      <c r="H17" s="100"/>
      <c r="I17" s="100"/>
      <c r="J17" s="98"/>
    </row>
    <row r="18" spans="1:10" x14ac:dyDescent="0.25">
      <c r="A18" s="167"/>
      <c r="B18" s="168"/>
      <c r="C18" s="137"/>
      <c r="D18" s="137"/>
      <c r="E18" s="137"/>
      <c r="F18" s="137"/>
      <c r="G18" s="137"/>
      <c r="H18" s="137"/>
      <c r="I18" s="94"/>
      <c r="J18" s="96"/>
    </row>
    <row r="19" spans="1:10" x14ac:dyDescent="0.25">
      <c r="A19" s="159" t="s">
        <v>395</v>
      </c>
      <c r="B19" s="160"/>
      <c r="C19" s="138" t="s">
        <v>440</v>
      </c>
      <c r="D19" s="139"/>
      <c r="E19" s="139"/>
      <c r="F19" s="139"/>
      <c r="G19" s="139"/>
      <c r="H19" s="139"/>
      <c r="I19" s="139"/>
      <c r="J19" s="140"/>
    </row>
    <row r="20" spans="1:10" x14ac:dyDescent="0.25">
      <c r="A20" s="93"/>
      <c r="B20" s="94"/>
      <c r="C20" s="101"/>
      <c r="D20" s="94"/>
      <c r="E20" s="137"/>
      <c r="F20" s="137"/>
      <c r="G20" s="137"/>
      <c r="H20" s="137"/>
      <c r="I20" s="94"/>
      <c r="J20" s="96"/>
    </row>
    <row r="21" spans="1:10" x14ac:dyDescent="0.25">
      <c r="A21" s="159" t="s">
        <v>396</v>
      </c>
      <c r="B21" s="160"/>
      <c r="C21" s="147">
        <v>10000</v>
      </c>
      <c r="D21" s="148"/>
      <c r="E21" s="137"/>
      <c r="F21" s="137"/>
      <c r="G21" s="138" t="s">
        <v>441</v>
      </c>
      <c r="H21" s="139"/>
      <c r="I21" s="139"/>
      <c r="J21" s="140"/>
    </row>
    <row r="22" spans="1:10" x14ac:dyDescent="0.25">
      <c r="A22" s="93"/>
      <c r="B22" s="94"/>
      <c r="C22" s="94"/>
      <c r="D22" s="94"/>
      <c r="E22" s="137"/>
      <c r="F22" s="137"/>
      <c r="G22" s="137"/>
      <c r="H22" s="137"/>
      <c r="I22" s="94"/>
      <c r="J22" s="96"/>
    </row>
    <row r="23" spans="1:10" x14ac:dyDescent="0.25">
      <c r="A23" s="159" t="s">
        <v>397</v>
      </c>
      <c r="B23" s="160"/>
      <c r="C23" s="138" t="s">
        <v>442</v>
      </c>
      <c r="D23" s="139"/>
      <c r="E23" s="139"/>
      <c r="F23" s="139"/>
      <c r="G23" s="139"/>
      <c r="H23" s="139"/>
      <c r="I23" s="139"/>
      <c r="J23" s="140"/>
    </row>
    <row r="24" spans="1:10" x14ac:dyDescent="0.25">
      <c r="A24" s="93"/>
      <c r="B24" s="94"/>
      <c r="C24" s="94"/>
      <c r="D24" s="94"/>
      <c r="E24" s="137"/>
      <c r="F24" s="137"/>
      <c r="G24" s="137"/>
      <c r="H24" s="137"/>
      <c r="I24" s="94"/>
      <c r="J24" s="96"/>
    </row>
    <row r="25" spans="1:10" x14ac:dyDescent="0.25">
      <c r="A25" s="159" t="s">
        <v>398</v>
      </c>
      <c r="B25" s="160"/>
      <c r="C25" s="162" t="s">
        <v>443</v>
      </c>
      <c r="D25" s="163"/>
      <c r="E25" s="163"/>
      <c r="F25" s="163"/>
      <c r="G25" s="163"/>
      <c r="H25" s="163"/>
      <c r="I25" s="163"/>
      <c r="J25" s="164"/>
    </row>
    <row r="26" spans="1:10" x14ac:dyDescent="0.25">
      <c r="A26" s="93"/>
      <c r="B26" s="94"/>
      <c r="C26" s="101"/>
      <c r="D26" s="94"/>
      <c r="E26" s="137"/>
      <c r="F26" s="137"/>
      <c r="G26" s="137"/>
      <c r="H26" s="137"/>
      <c r="I26" s="94"/>
      <c r="J26" s="96"/>
    </row>
    <row r="27" spans="1:10" x14ac:dyDescent="0.25">
      <c r="A27" s="159" t="s">
        <v>399</v>
      </c>
      <c r="B27" s="160"/>
      <c r="C27" s="162" t="s">
        <v>444</v>
      </c>
      <c r="D27" s="163"/>
      <c r="E27" s="163"/>
      <c r="F27" s="163"/>
      <c r="G27" s="163"/>
      <c r="H27" s="163"/>
      <c r="I27" s="163"/>
      <c r="J27" s="164"/>
    </row>
    <row r="28" spans="1:10" ht="13.9" customHeight="1" x14ac:dyDescent="0.25">
      <c r="A28" s="93"/>
      <c r="B28" s="94"/>
      <c r="C28" s="101"/>
      <c r="D28" s="94"/>
      <c r="E28" s="137"/>
      <c r="F28" s="137"/>
      <c r="G28" s="137"/>
      <c r="H28" s="137"/>
      <c r="I28" s="94"/>
      <c r="J28" s="96"/>
    </row>
    <row r="29" spans="1:10" ht="22.9" customHeight="1" x14ac:dyDescent="0.25">
      <c r="A29" s="130" t="s">
        <v>409</v>
      </c>
      <c r="B29" s="160"/>
      <c r="C29" s="102">
        <v>71</v>
      </c>
      <c r="D29" s="103"/>
      <c r="E29" s="141"/>
      <c r="F29" s="141"/>
      <c r="G29" s="141"/>
      <c r="H29" s="141"/>
      <c r="I29" s="104"/>
      <c r="J29" s="105"/>
    </row>
    <row r="30" spans="1:10" x14ac:dyDescent="0.25">
      <c r="A30" s="93"/>
      <c r="B30" s="94"/>
      <c r="C30" s="94"/>
      <c r="D30" s="94"/>
      <c r="E30" s="137"/>
      <c r="F30" s="137"/>
      <c r="G30" s="137"/>
      <c r="H30" s="137"/>
      <c r="I30" s="104"/>
      <c r="J30" s="105"/>
    </row>
    <row r="31" spans="1:10" x14ac:dyDescent="0.25">
      <c r="A31" s="159" t="s">
        <v>400</v>
      </c>
      <c r="B31" s="160"/>
      <c r="C31" s="118" t="s">
        <v>421</v>
      </c>
      <c r="D31" s="158" t="s">
        <v>420</v>
      </c>
      <c r="E31" s="145"/>
      <c r="F31" s="145"/>
      <c r="G31" s="145"/>
      <c r="H31" s="106"/>
      <c r="I31" s="107" t="s">
        <v>421</v>
      </c>
      <c r="J31" s="108" t="s">
        <v>422</v>
      </c>
    </row>
    <row r="32" spans="1:10" x14ac:dyDescent="0.25">
      <c r="A32" s="159"/>
      <c r="B32" s="160"/>
      <c r="C32" s="109"/>
      <c r="D32" s="77"/>
      <c r="E32" s="161"/>
      <c r="F32" s="161"/>
      <c r="G32" s="161"/>
      <c r="H32" s="161"/>
      <c r="I32" s="104"/>
      <c r="J32" s="105"/>
    </row>
    <row r="33" spans="1:10" x14ac:dyDescent="0.25">
      <c r="A33" s="159" t="s">
        <v>410</v>
      </c>
      <c r="B33" s="160"/>
      <c r="C33" s="102" t="s">
        <v>424</v>
      </c>
      <c r="D33" s="158" t="s">
        <v>423</v>
      </c>
      <c r="E33" s="145"/>
      <c r="F33" s="145"/>
      <c r="G33" s="145"/>
      <c r="H33" s="100"/>
      <c r="I33" s="107" t="s">
        <v>424</v>
      </c>
      <c r="J33" s="108" t="s">
        <v>425</v>
      </c>
    </row>
    <row r="34" spans="1:10" x14ac:dyDescent="0.25">
      <c r="A34" s="93"/>
      <c r="B34" s="94"/>
      <c r="C34" s="94"/>
      <c r="D34" s="94"/>
      <c r="E34" s="137"/>
      <c r="F34" s="137"/>
      <c r="G34" s="137"/>
      <c r="H34" s="137"/>
      <c r="I34" s="94"/>
      <c r="J34" s="96"/>
    </row>
    <row r="35" spans="1:10" x14ac:dyDescent="0.25">
      <c r="A35" s="158" t="s">
        <v>411</v>
      </c>
      <c r="B35" s="145"/>
      <c r="C35" s="145"/>
      <c r="D35" s="145"/>
      <c r="E35" s="145" t="s">
        <v>401</v>
      </c>
      <c r="F35" s="145"/>
      <c r="G35" s="145"/>
      <c r="H35" s="145"/>
      <c r="I35" s="145"/>
      <c r="J35" s="110" t="s">
        <v>402</v>
      </c>
    </row>
    <row r="36" spans="1:10" x14ac:dyDescent="0.25">
      <c r="A36" s="93"/>
      <c r="B36" s="94"/>
      <c r="C36" s="94"/>
      <c r="D36" s="94"/>
      <c r="E36" s="137"/>
      <c r="F36" s="137"/>
      <c r="G36" s="137"/>
      <c r="H36" s="137"/>
      <c r="I36" s="94"/>
      <c r="J36" s="105"/>
    </row>
    <row r="37" spans="1:10" x14ac:dyDescent="0.25">
      <c r="A37" s="153"/>
      <c r="B37" s="154"/>
      <c r="C37" s="154"/>
      <c r="D37" s="154"/>
      <c r="E37" s="153"/>
      <c r="F37" s="154"/>
      <c r="G37" s="154"/>
      <c r="H37" s="154"/>
      <c r="I37" s="155"/>
      <c r="J37" s="111"/>
    </row>
    <row r="38" spans="1:10" x14ac:dyDescent="0.25">
      <c r="A38" s="93"/>
      <c r="B38" s="94"/>
      <c r="C38" s="101"/>
      <c r="D38" s="157"/>
      <c r="E38" s="157"/>
      <c r="F38" s="157"/>
      <c r="G38" s="157"/>
      <c r="H38" s="157"/>
      <c r="I38" s="157"/>
      <c r="J38" s="96"/>
    </row>
    <row r="39" spans="1:10" x14ac:dyDescent="0.25">
      <c r="A39" s="153"/>
      <c r="B39" s="154"/>
      <c r="C39" s="154"/>
      <c r="D39" s="155"/>
      <c r="E39" s="153"/>
      <c r="F39" s="154"/>
      <c r="G39" s="154"/>
      <c r="H39" s="154"/>
      <c r="I39" s="155"/>
      <c r="J39" s="102"/>
    </row>
    <row r="40" spans="1:10" x14ac:dyDescent="0.25">
      <c r="A40" s="93"/>
      <c r="B40" s="94"/>
      <c r="C40" s="101"/>
      <c r="D40" s="112"/>
      <c r="E40" s="157"/>
      <c r="F40" s="157"/>
      <c r="G40" s="157"/>
      <c r="H40" s="157"/>
      <c r="I40" s="95"/>
      <c r="J40" s="96"/>
    </row>
    <row r="41" spans="1:10" x14ac:dyDescent="0.25">
      <c r="A41" s="153"/>
      <c r="B41" s="154"/>
      <c r="C41" s="154"/>
      <c r="D41" s="155"/>
      <c r="E41" s="153"/>
      <c r="F41" s="154"/>
      <c r="G41" s="154"/>
      <c r="H41" s="154"/>
      <c r="I41" s="155"/>
      <c r="J41" s="102"/>
    </row>
    <row r="42" spans="1:10" x14ac:dyDescent="0.25">
      <c r="A42" s="93"/>
      <c r="B42" s="94"/>
      <c r="C42" s="101"/>
      <c r="D42" s="112"/>
      <c r="E42" s="157"/>
      <c r="F42" s="157"/>
      <c r="G42" s="157"/>
      <c r="H42" s="157"/>
      <c r="I42" s="95"/>
      <c r="J42" s="96"/>
    </row>
    <row r="43" spans="1:10" x14ac:dyDescent="0.25">
      <c r="A43" s="153"/>
      <c r="B43" s="154"/>
      <c r="C43" s="154"/>
      <c r="D43" s="155"/>
      <c r="E43" s="153"/>
      <c r="F43" s="154"/>
      <c r="G43" s="154"/>
      <c r="H43" s="154"/>
      <c r="I43" s="155"/>
      <c r="J43" s="102"/>
    </row>
    <row r="44" spans="1:10" x14ac:dyDescent="0.25">
      <c r="A44" s="113"/>
      <c r="B44" s="101"/>
      <c r="C44" s="151"/>
      <c r="D44" s="151"/>
      <c r="E44" s="137"/>
      <c r="F44" s="137"/>
      <c r="G44" s="151"/>
      <c r="H44" s="151"/>
      <c r="I44" s="151"/>
      <c r="J44" s="96"/>
    </row>
    <row r="45" spans="1:10" x14ac:dyDescent="0.25">
      <c r="A45" s="153"/>
      <c r="B45" s="154"/>
      <c r="C45" s="154"/>
      <c r="D45" s="155"/>
      <c r="E45" s="153"/>
      <c r="F45" s="154"/>
      <c r="G45" s="154"/>
      <c r="H45" s="154"/>
      <c r="I45" s="155"/>
      <c r="J45" s="102"/>
    </row>
    <row r="46" spans="1:10" x14ac:dyDescent="0.25">
      <c r="A46" s="113"/>
      <c r="B46" s="101"/>
      <c r="C46" s="101"/>
      <c r="D46" s="94"/>
      <c r="E46" s="156"/>
      <c r="F46" s="156"/>
      <c r="G46" s="151"/>
      <c r="H46" s="151"/>
      <c r="I46" s="94"/>
      <c r="J46" s="96"/>
    </row>
    <row r="47" spans="1:10" x14ac:dyDescent="0.25">
      <c r="A47" s="153"/>
      <c r="B47" s="154"/>
      <c r="C47" s="154"/>
      <c r="D47" s="155"/>
      <c r="E47" s="153"/>
      <c r="F47" s="154"/>
      <c r="G47" s="154"/>
      <c r="H47" s="154"/>
      <c r="I47" s="155"/>
      <c r="J47" s="102"/>
    </row>
    <row r="48" spans="1:10" x14ac:dyDescent="0.25">
      <c r="A48" s="113"/>
      <c r="B48" s="101"/>
      <c r="C48" s="101"/>
      <c r="D48" s="94"/>
      <c r="E48" s="137"/>
      <c r="F48" s="137"/>
      <c r="G48" s="151"/>
      <c r="H48" s="151"/>
      <c r="I48" s="94"/>
      <c r="J48" s="114" t="s">
        <v>426</v>
      </c>
    </row>
    <row r="49" spans="1:10" x14ac:dyDescent="0.25">
      <c r="A49" s="113"/>
      <c r="B49" s="101"/>
      <c r="C49" s="101"/>
      <c r="D49" s="94"/>
      <c r="E49" s="137"/>
      <c r="F49" s="137"/>
      <c r="G49" s="151"/>
      <c r="H49" s="151"/>
      <c r="I49" s="94"/>
      <c r="J49" s="114" t="s">
        <v>427</v>
      </c>
    </row>
    <row r="50" spans="1:10" ht="14.45" customHeight="1" x14ac:dyDescent="0.25">
      <c r="A50" s="130" t="s">
        <v>403</v>
      </c>
      <c r="B50" s="131"/>
      <c r="C50" s="147"/>
      <c r="D50" s="148"/>
      <c r="E50" s="149" t="s">
        <v>428</v>
      </c>
      <c r="F50" s="150"/>
      <c r="G50" s="138"/>
      <c r="H50" s="139"/>
      <c r="I50" s="139"/>
      <c r="J50" s="140"/>
    </row>
    <row r="51" spans="1:10" x14ac:dyDescent="0.25">
      <c r="A51" s="113"/>
      <c r="B51" s="101"/>
      <c r="C51" s="151"/>
      <c r="D51" s="151"/>
      <c r="E51" s="137"/>
      <c r="F51" s="137"/>
      <c r="G51" s="152" t="s">
        <v>429</v>
      </c>
      <c r="H51" s="152"/>
      <c r="I51" s="152"/>
      <c r="J51" s="85"/>
    </row>
    <row r="52" spans="1:10" ht="13.9" customHeight="1" x14ac:dyDescent="0.25">
      <c r="A52" s="130" t="s">
        <v>404</v>
      </c>
      <c r="B52" s="131"/>
      <c r="C52" s="138" t="s">
        <v>445</v>
      </c>
      <c r="D52" s="139"/>
      <c r="E52" s="139"/>
      <c r="F52" s="139"/>
      <c r="G52" s="139"/>
      <c r="H52" s="139"/>
      <c r="I52" s="139"/>
      <c r="J52" s="140"/>
    </row>
    <row r="53" spans="1:10" x14ac:dyDescent="0.25">
      <c r="A53" s="93"/>
      <c r="B53" s="94"/>
      <c r="C53" s="141" t="s">
        <v>405</v>
      </c>
      <c r="D53" s="141"/>
      <c r="E53" s="141"/>
      <c r="F53" s="141"/>
      <c r="G53" s="141"/>
      <c r="H53" s="141"/>
      <c r="I53" s="141"/>
      <c r="J53" s="96"/>
    </row>
    <row r="54" spans="1:10" x14ac:dyDescent="0.25">
      <c r="A54" s="130" t="s">
        <v>406</v>
      </c>
      <c r="B54" s="131"/>
      <c r="C54" s="142" t="s">
        <v>446</v>
      </c>
      <c r="D54" s="143"/>
      <c r="E54" s="144"/>
      <c r="F54" s="137"/>
      <c r="G54" s="137"/>
      <c r="H54" s="145"/>
      <c r="I54" s="145"/>
      <c r="J54" s="146"/>
    </row>
    <row r="55" spans="1:10" x14ac:dyDescent="0.25">
      <c r="A55" s="93"/>
      <c r="B55" s="94"/>
      <c r="C55" s="101"/>
      <c r="D55" s="94"/>
      <c r="E55" s="137"/>
      <c r="F55" s="137"/>
      <c r="G55" s="137"/>
      <c r="H55" s="137"/>
      <c r="I55" s="94"/>
      <c r="J55" s="96"/>
    </row>
    <row r="56" spans="1:10" ht="14.45" customHeight="1" x14ac:dyDescent="0.25">
      <c r="A56" s="130" t="s">
        <v>398</v>
      </c>
      <c r="B56" s="131"/>
      <c r="C56" s="132" t="s">
        <v>447</v>
      </c>
      <c r="D56" s="133"/>
      <c r="E56" s="133"/>
      <c r="F56" s="133"/>
      <c r="G56" s="133"/>
      <c r="H56" s="133"/>
      <c r="I56" s="133"/>
      <c r="J56" s="134"/>
    </row>
    <row r="57" spans="1:10" x14ac:dyDescent="0.25">
      <c r="A57" s="93"/>
      <c r="B57" s="94"/>
      <c r="C57" s="94"/>
      <c r="D57" s="94"/>
      <c r="E57" s="137"/>
      <c r="F57" s="137"/>
      <c r="G57" s="137"/>
      <c r="H57" s="137"/>
      <c r="I57" s="94"/>
      <c r="J57" s="96"/>
    </row>
    <row r="58" spans="1:10" x14ac:dyDescent="0.25">
      <c r="A58" s="130" t="s">
        <v>430</v>
      </c>
      <c r="B58" s="131"/>
      <c r="C58" s="132" t="s">
        <v>448</v>
      </c>
      <c r="D58" s="133"/>
      <c r="E58" s="133"/>
      <c r="F58" s="133"/>
      <c r="G58" s="133"/>
      <c r="H58" s="133"/>
      <c r="I58" s="133"/>
      <c r="J58" s="134"/>
    </row>
    <row r="59" spans="1:10" ht="14.45" customHeight="1" x14ac:dyDescent="0.25">
      <c r="A59" s="93"/>
      <c r="B59" s="94"/>
      <c r="C59" s="135" t="s">
        <v>431</v>
      </c>
      <c r="D59" s="135"/>
      <c r="E59" s="135"/>
      <c r="F59" s="135"/>
      <c r="G59" s="94"/>
      <c r="H59" s="94"/>
      <c r="I59" s="94"/>
      <c r="J59" s="96"/>
    </row>
    <row r="60" spans="1:10" x14ac:dyDescent="0.25">
      <c r="A60" s="130" t="s">
        <v>432</v>
      </c>
      <c r="B60" s="131"/>
      <c r="C60" s="132" t="s">
        <v>449</v>
      </c>
      <c r="D60" s="133"/>
      <c r="E60" s="133"/>
      <c r="F60" s="133"/>
      <c r="G60" s="133"/>
      <c r="H60" s="133"/>
      <c r="I60" s="133"/>
      <c r="J60" s="134"/>
    </row>
    <row r="61" spans="1:10" ht="14.45" customHeight="1" x14ac:dyDescent="0.25">
      <c r="A61" s="115"/>
      <c r="B61" s="116"/>
      <c r="C61" s="136" t="s">
        <v>433</v>
      </c>
      <c r="D61" s="136"/>
      <c r="E61" s="136"/>
      <c r="F61" s="136"/>
      <c r="G61" s="136"/>
      <c r="H61" s="116"/>
      <c r="I61" s="116"/>
      <c r="J61" s="117"/>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topLeftCell="A25" zoomScale="110" zoomScaleNormal="100" zoomScaleSheetLayoutView="110" workbookViewId="0">
      <selection activeCell="A55" sqref="A55:F55"/>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195" t="s">
        <v>1</v>
      </c>
      <c r="B1" s="196"/>
      <c r="C1" s="196"/>
      <c r="D1" s="196"/>
      <c r="E1" s="196"/>
      <c r="F1" s="196"/>
      <c r="G1" s="196"/>
      <c r="H1" s="196"/>
      <c r="I1" s="196"/>
    </row>
    <row r="2" spans="1:9" x14ac:dyDescent="0.2">
      <c r="A2" s="197" t="s">
        <v>453</v>
      </c>
      <c r="B2" s="198"/>
      <c r="C2" s="198"/>
      <c r="D2" s="198"/>
      <c r="E2" s="198"/>
      <c r="F2" s="198"/>
      <c r="G2" s="198"/>
      <c r="H2" s="198"/>
      <c r="I2" s="198"/>
    </row>
    <row r="3" spans="1:9" x14ac:dyDescent="0.2">
      <c r="A3" s="199" t="s">
        <v>355</v>
      </c>
      <c r="B3" s="200"/>
      <c r="C3" s="200"/>
      <c r="D3" s="200"/>
      <c r="E3" s="200"/>
      <c r="F3" s="200"/>
      <c r="G3" s="200"/>
      <c r="H3" s="200"/>
      <c r="I3" s="200"/>
    </row>
    <row r="4" spans="1:9" x14ac:dyDescent="0.2">
      <c r="A4" s="201" t="s">
        <v>450</v>
      </c>
      <c r="B4" s="202"/>
      <c r="C4" s="202"/>
      <c r="D4" s="202"/>
      <c r="E4" s="202"/>
      <c r="F4" s="202"/>
      <c r="G4" s="202"/>
      <c r="H4" s="202"/>
      <c r="I4" s="203"/>
    </row>
    <row r="5" spans="1:9" ht="45" x14ac:dyDescent="0.2">
      <c r="A5" s="206" t="s">
        <v>2</v>
      </c>
      <c r="B5" s="207"/>
      <c r="C5" s="207"/>
      <c r="D5" s="207"/>
      <c r="E5" s="207"/>
      <c r="F5" s="207"/>
      <c r="G5" s="12" t="s">
        <v>105</v>
      </c>
      <c r="H5" s="14" t="s">
        <v>372</v>
      </c>
      <c r="I5" s="14" t="s">
        <v>373</v>
      </c>
    </row>
    <row r="6" spans="1:9" x14ac:dyDescent="0.2">
      <c r="A6" s="204">
        <v>1</v>
      </c>
      <c r="B6" s="205"/>
      <c r="C6" s="205"/>
      <c r="D6" s="205"/>
      <c r="E6" s="205"/>
      <c r="F6" s="205"/>
      <c r="G6" s="13">
        <v>2</v>
      </c>
      <c r="H6" s="14">
        <v>3</v>
      </c>
      <c r="I6" s="14">
        <v>4</v>
      </c>
    </row>
    <row r="7" spans="1:9" x14ac:dyDescent="0.2">
      <c r="A7" s="208"/>
      <c r="B7" s="208"/>
      <c r="C7" s="208"/>
      <c r="D7" s="208"/>
      <c r="E7" s="208"/>
      <c r="F7" s="208"/>
      <c r="G7" s="208"/>
      <c r="H7" s="208"/>
      <c r="I7" s="208"/>
    </row>
    <row r="8" spans="1:9" ht="12.75" customHeight="1" x14ac:dyDescent="0.2">
      <c r="A8" s="189" t="s">
        <v>4</v>
      </c>
      <c r="B8" s="189"/>
      <c r="C8" s="189"/>
      <c r="D8" s="189"/>
      <c r="E8" s="189"/>
      <c r="F8" s="189"/>
      <c r="G8" s="15">
        <v>1</v>
      </c>
      <c r="H8" s="33">
        <v>0</v>
      </c>
      <c r="I8" s="33">
        <v>0</v>
      </c>
    </row>
    <row r="9" spans="1:9" ht="12.75" customHeight="1" x14ac:dyDescent="0.2">
      <c r="A9" s="190" t="s">
        <v>381</v>
      </c>
      <c r="B9" s="190"/>
      <c r="C9" s="190"/>
      <c r="D9" s="190"/>
      <c r="E9" s="190"/>
      <c r="F9" s="190"/>
      <c r="G9" s="16">
        <v>2</v>
      </c>
      <c r="H9" s="34">
        <f>H10+H17+H27+H38+H43</f>
        <v>404440636</v>
      </c>
      <c r="I9" s="34">
        <f>I10+I17+I27+I38+I43</f>
        <v>408258614</v>
      </c>
    </row>
    <row r="10" spans="1:9" ht="12.75" customHeight="1" x14ac:dyDescent="0.2">
      <c r="A10" s="192" t="s">
        <v>5</v>
      </c>
      <c r="B10" s="192"/>
      <c r="C10" s="192"/>
      <c r="D10" s="192"/>
      <c r="E10" s="192"/>
      <c r="F10" s="192"/>
      <c r="G10" s="16">
        <v>3</v>
      </c>
      <c r="H10" s="34">
        <f>H11+H12+H13+H14+H15+H16</f>
        <v>719293</v>
      </c>
      <c r="I10" s="34">
        <f>I11+I12+I13+I14+I15+I16</f>
        <v>3279260</v>
      </c>
    </row>
    <row r="11" spans="1:9" ht="12.75" customHeight="1" x14ac:dyDescent="0.2">
      <c r="A11" s="188" t="s">
        <v>6</v>
      </c>
      <c r="B11" s="188"/>
      <c r="C11" s="188"/>
      <c r="D11" s="188"/>
      <c r="E11" s="188"/>
      <c r="F11" s="188"/>
      <c r="G11" s="15">
        <v>4</v>
      </c>
      <c r="H11" s="33">
        <v>0</v>
      </c>
      <c r="I11" s="33">
        <v>0</v>
      </c>
    </row>
    <row r="12" spans="1:9" ht="22.9" customHeight="1" x14ac:dyDescent="0.2">
      <c r="A12" s="188" t="s">
        <v>7</v>
      </c>
      <c r="B12" s="188"/>
      <c r="C12" s="188"/>
      <c r="D12" s="188"/>
      <c r="E12" s="188"/>
      <c r="F12" s="188"/>
      <c r="G12" s="15">
        <v>5</v>
      </c>
      <c r="H12" s="33">
        <v>719293</v>
      </c>
      <c r="I12" s="33">
        <v>3279260</v>
      </c>
    </row>
    <row r="13" spans="1:9" ht="12.75" customHeight="1" x14ac:dyDescent="0.2">
      <c r="A13" s="188" t="s">
        <v>8</v>
      </c>
      <c r="B13" s="188"/>
      <c r="C13" s="188"/>
      <c r="D13" s="188"/>
      <c r="E13" s="188"/>
      <c r="F13" s="188"/>
      <c r="G13" s="15">
        <v>6</v>
      </c>
      <c r="H13" s="33">
        <v>0</v>
      </c>
      <c r="I13" s="33">
        <v>0</v>
      </c>
    </row>
    <row r="14" spans="1:9" ht="12.75" customHeight="1" x14ac:dyDescent="0.2">
      <c r="A14" s="188" t="s">
        <v>9</v>
      </c>
      <c r="B14" s="188"/>
      <c r="C14" s="188"/>
      <c r="D14" s="188"/>
      <c r="E14" s="188"/>
      <c r="F14" s="188"/>
      <c r="G14" s="15">
        <v>7</v>
      </c>
      <c r="H14" s="33">
        <v>0</v>
      </c>
      <c r="I14" s="33">
        <v>0</v>
      </c>
    </row>
    <row r="15" spans="1:9" ht="12.75" customHeight="1" x14ac:dyDescent="0.2">
      <c r="A15" s="188" t="s">
        <v>10</v>
      </c>
      <c r="B15" s="188"/>
      <c r="C15" s="188"/>
      <c r="D15" s="188"/>
      <c r="E15" s="188"/>
      <c r="F15" s="188"/>
      <c r="G15" s="15">
        <v>8</v>
      </c>
      <c r="H15" s="33">
        <v>0</v>
      </c>
      <c r="I15" s="33">
        <v>0</v>
      </c>
    </row>
    <row r="16" spans="1:9" ht="12.75" customHeight="1" x14ac:dyDescent="0.2">
      <c r="A16" s="188" t="s">
        <v>11</v>
      </c>
      <c r="B16" s="188"/>
      <c r="C16" s="188"/>
      <c r="D16" s="188"/>
      <c r="E16" s="188"/>
      <c r="F16" s="188"/>
      <c r="G16" s="15">
        <v>9</v>
      </c>
      <c r="H16" s="33">
        <v>0</v>
      </c>
      <c r="I16" s="33">
        <v>0</v>
      </c>
    </row>
    <row r="17" spans="1:9" ht="12.75" customHeight="1" x14ac:dyDescent="0.2">
      <c r="A17" s="192" t="s">
        <v>12</v>
      </c>
      <c r="B17" s="192"/>
      <c r="C17" s="192"/>
      <c r="D17" s="192"/>
      <c r="E17" s="192"/>
      <c r="F17" s="192"/>
      <c r="G17" s="16">
        <v>10</v>
      </c>
      <c r="H17" s="34">
        <f>H18+H19+H20+H21+H22+H23+H24+H25+H26</f>
        <v>240793340</v>
      </c>
      <c r="I17" s="34">
        <f>I18+I19+I20+I21+I22+I23+I24+I25+I26</f>
        <v>240990109</v>
      </c>
    </row>
    <row r="18" spans="1:9" ht="12.75" customHeight="1" x14ac:dyDescent="0.2">
      <c r="A18" s="188" t="s">
        <v>13</v>
      </c>
      <c r="B18" s="188"/>
      <c r="C18" s="188"/>
      <c r="D18" s="188"/>
      <c r="E18" s="188"/>
      <c r="F18" s="188"/>
      <c r="G18" s="15">
        <v>11</v>
      </c>
      <c r="H18" s="33">
        <v>0</v>
      </c>
      <c r="I18" s="33">
        <v>0</v>
      </c>
    </row>
    <row r="19" spans="1:9" ht="12.75" customHeight="1" x14ac:dyDescent="0.2">
      <c r="A19" s="188" t="s">
        <v>14</v>
      </c>
      <c r="B19" s="188"/>
      <c r="C19" s="188"/>
      <c r="D19" s="188"/>
      <c r="E19" s="188"/>
      <c r="F19" s="188"/>
      <c r="G19" s="15">
        <v>12</v>
      </c>
      <c r="H19" s="33">
        <v>0</v>
      </c>
      <c r="I19" s="33">
        <v>0</v>
      </c>
    </row>
    <row r="20" spans="1:9" ht="12.75" customHeight="1" x14ac:dyDescent="0.2">
      <c r="A20" s="188" t="s">
        <v>15</v>
      </c>
      <c r="B20" s="188"/>
      <c r="C20" s="188"/>
      <c r="D20" s="188"/>
      <c r="E20" s="188"/>
      <c r="F20" s="188"/>
      <c r="G20" s="15">
        <v>13</v>
      </c>
      <c r="H20" s="33">
        <v>1406374</v>
      </c>
      <c r="I20" s="33">
        <v>880916</v>
      </c>
    </row>
    <row r="21" spans="1:9" ht="12.75" customHeight="1" x14ac:dyDescent="0.2">
      <c r="A21" s="188" t="s">
        <v>16</v>
      </c>
      <c r="B21" s="188"/>
      <c r="C21" s="188"/>
      <c r="D21" s="188"/>
      <c r="E21" s="188"/>
      <c r="F21" s="188"/>
      <c r="G21" s="15">
        <v>14</v>
      </c>
      <c r="H21" s="33">
        <v>1229813</v>
      </c>
      <c r="I21" s="33">
        <v>1041035</v>
      </c>
    </row>
    <row r="22" spans="1:9" ht="12.75" customHeight="1" x14ac:dyDescent="0.2">
      <c r="A22" s="188" t="s">
        <v>17</v>
      </c>
      <c r="B22" s="188"/>
      <c r="C22" s="188"/>
      <c r="D22" s="188"/>
      <c r="E22" s="188"/>
      <c r="F22" s="188"/>
      <c r="G22" s="15">
        <v>15</v>
      </c>
      <c r="H22" s="33">
        <v>0</v>
      </c>
      <c r="I22" s="33">
        <v>0</v>
      </c>
    </row>
    <row r="23" spans="1:9" ht="12.75" customHeight="1" x14ac:dyDescent="0.2">
      <c r="A23" s="188" t="s">
        <v>18</v>
      </c>
      <c r="B23" s="188"/>
      <c r="C23" s="188"/>
      <c r="D23" s="188"/>
      <c r="E23" s="188"/>
      <c r="F23" s="188"/>
      <c r="G23" s="15">
        <v>16</v>
      </c>
      <c r="H23" s="33">
        <v>0</v>
      </c>
      <c r="I23" s="33">
        <v>0</v>
      </c>
    </row>
    <row r="24" spans="1:9" ht="12.75" customHeight="1" x14ac:dyDescent="0.2">
      <c r="A24" s="188" t="s">
        <v>19</v>
      </c>
      <c r="B24" s="188"/>
      <c r="C24" s="188"/>
      <c r="D24" s="188"/>
      <c r="E24" s="188"/>
      <c r="F24" s="188"/>
      <c r="G24" s="15">
        <v>17</v>
      </c>
      <c r="H24" s="33">
        <v>1637118</v>
      </c>
      <c r="I24" s="33">
        <v>599108</v>
      </c>
    </row>
    <row r="25" spans="1:9" ht="12.75" customHeight="1" x14ac:dyDescent="0.2">
      <c r="A25" s="188" t="s">
        <v>20</v>
      </c>
      <c r="B25" s="188"/>
      <c r="C25" s="188"/>
      <c r="D25" s="188"/>
      <c r="E25" s="188"/>
      <c r="F25" s="188"/>
      <c r="G25" s="15">
        <v>18</v>
      </c>
      <c r="H25" s="33">
        <v>2635451</v>
      </c>
      <c r="I25" s="33">
        <v>5811202</v>
      </c>
    </row>
    <row r="26" spans="1:9" ht="12.75" customHeight="1" x14ac:dyDescent="0.2">
      <c r="A26" s="188" t="s">
        <v>21</v>
      </c>
      <c r="B26" s="188"/>
      <c r="C26" s="188"/>
      <c r="D26" s="188"/>
      <c r="E26" s="188"/>
      <c r="F26" s="188"/>
      <c r="G26" s="15">
        <v>19</v>
      </c>
      <c r="H26" s="33">
        <v>233884584</v>
      </c>
      <c r="I26" s="33">
        <v>232657848</v>
      </c>
    </row>
    <row r="27" spans="1:9" ht="12.75" customHeight="1" x14ac:dyDescent="0.2">
      <c r="A27" s="192" t="s">
        <v>22</v>
      </c>
      <c r="B27" s="192"/>
      <c r="C27" s="192"/>
      <c r="D27" s="192"/>
      <c r="E27" s="192"/>
      <c r="F27" s="192"/>
      <c r="G27" s="16">
        <v>20</v>
      </c>
      <c r="H27" s="34">
        <f>SUM(H28:H37)</f>
        <v>162229598</v>
      </c>
      <c r="I27" s="34">
        <f>SUM(I28:I37)</f>
        <v>163346804</v>
      </c>
    </row>
    <row r="28" spans="1:9" ht="12.75" customHeight="1" x14ac:dyDescent="0.2">
      <c r="A28" s="188" t="s">
        <v>23</v>
      </c>
      <c r="B28" s="188"/>
      <c r="C28" s="188"/>
      <c r="D28" s="188"/>
      <c r="E28" s="188"/>
      <c r="F28" s="188"/>
      <c r="G28" s="15">
        <v>21</v>
      </c>
      <c r="H28" s="33">
        <v>162190278</v>
      </c>
      <c r="I28" s="33">
        <v>163307412</v>
      </c>
    </row>
    <row r="29" spans="1:9" ht="12.75" customHeight="1" x14ac:dyDescent="0.2">
      <c r="A29" s="188" t="s">
        <v>24</v>
      </c>
      <c r="B29" s="188"/>
      <c r="C29" s="188"/>
      <c r="D29" s="188"/>
      <c r="E29" s="188"/>
      <c r="F29" s="188"/>
      <c r="G29" s="15">
        <v>22</v>
      </c>
      <c r="H29" s="33">
        <v>0</v>
      </c>
      <c r="I29" s="33">
        <v>0</v>
      </c>
    </row>
    <row r="30" spans="1:9" ht="12.75" customHeight="1" x14ac:dyDescent="0.2">
      <c r="A30" s="188" t="s">
        <v>25</v>
      </c>
      <c r="B30" s="188"/>
      <c r="C30" s="188"/>
      <c r="D30" s="188"/>
      <c r="E30" s="188"/>
      <c r="F30" s="188"/>
      <c r="G30" s="15">
        <v>23</v>
      </c>
      <c r="H30" s="33">
        <v>0</v>
      </c>
      <c r="I30" s="33">
        <v>0</v>
      </c>
    </row>
    <row r="31" spans="1:9" ht="24" customHeight="1" x14ac:dyDescent="0.2">
      <c r="A31" s="188" t="s">
        <v>26</v>
      </c>
      <c r="B31" s="188"/>
      <c r="C31" s="188"/>
      <c r="D31" s="188"/>
      <c r="E31" s="188"/>
      <c r="F31" s="188"/>
      <c r="G31" s="15">
        <v>24</v>
      </c>
      <c r="H31" s="33">
        <v>0</v>
      </c>
      <c r="I31" s="33">
        <v>0</v>
      </c>
    </row>
    <row r="32" spans="1:9" ht="23.45" customHeight="1" x14ac:dyDescent="0.2">
      <c r="A32" s="188" t="s">
        <v>27</v>
      </c>
      <c r="B32" s="188"/>
      <c r="C32" s="188"/>
      <c r="D32" s="188"/>
      <c r="E32" s="188"/>
      <c r="F32" s="188"/>
      <c r="G32" s="15">
        <v>25</v>
      </c>
      <c r="H32" s="33">
        <v>0</v>
      </c>
      <c r="I32" s="33">
        <v>0</v>
      </c>
    </row>
    <row r="33" spans="1:9" ht="21.6" customHeight="1" x14ac:dyDescent="0.2">
      <c r="A33" s="188" t="s">
        <v>28</v>
      </c>
      <c r="B33" s="188"/>
      <c r="C33" s="188"/>
      <c r="D33" s="188"/>
      <c r="E33" s="188"/>
      <c r="F33" s="188"/>
      <c r="G33" s="15">
        <v>26</v>
      </c>
      <c r="H33" s="33">
        <v>0</v>
      </c>
      <c r="I33" s="33">
        <v>0</v>
      </c>
    </row>
    <row r="34" spans="1:9" ht="12.75" customHeight="1" x14ac:dyDescent="0.2">
      <c r="A34" s="188" t="s">
        <v>29</v>
      </c>
      <c r="B34" s="188"/>
      <c r="C34" s="188"/>
      <c r="D34" s="188"/>
      <c r="E34" s="188"/>
      <c r="F34" s="188"/>
      <c r="G34" s="15">
        <v>27</v>
      </c>
      <c r="H34" s="33">
        <v>39320</v>
      </c>
      <c r="I34" s="33">
        <v>39392</v>
      </c>
    </row>
    <row r="35" spans="1:9" ht="12.75" customHeight="1" x14ac:dyDescent="0.2">
      <c r="A35" s="188" t="s">
        <v>30</v>
      </c>
      <c r="B35" s="188"/>
      <c r="C35" s="188"/>
      <c r="D35" s="188"/>
      <c r="E35" s="188"/>
      <c r="F35" s="188"/>
      <c r="G35" s="15">
        <v>28</v>
      </c>
      <c r="H35" s="33">
        <v>0</v>
      </c>
      <c r="I35" s="33">
        <v>0</v>
      </c>
    </row>
    <row r="36" spans="1:9" ht="12.75" customHeight="1" x14ac:dyDescent="0.2">
      <c r="A36" s="188" t="s">
        <v>31</v>
      </c>
      <c r="B36" s="188"/>
      <c r="C36" s="188"/>
      <c r="D36" s="188"/>
      <c r="E36" s="188"/>
      <c r="F36" s="188"/>
      <c r="G36" s="15">
        <v>29</v>
      </c>
      <c r="H36" s="33">
        <v>0</v>
      </c>
      <c r="I36" s="33">
        <v>0</v>
      </c>
    </row>
    <row r="37" spans="1:9" ht="12.75" customHeight="1" x14ac:dyDescent="0.2">
      <c r="A37" s="188" t="s">
        <v>32</v>
      </c>
      <c r="B37" s="188"/>
      <c r="C37" s="188"/>
      <c r="D37" s="188"/>
      <c r="E37" s="188"/>
      <c r="F37" s="188"/>
      <c r="G37" s="15">
        <v>30</v>
      </c>
      <c r="H37" s="33">
        <v>0</v>
      </c>
      <c r="I37" s="33">
        <v>0</v>
      </c>
    </row>
    <row r="38" spans="1:9" ht="12.75" customHeight="1" x14ac:dyDescent="0.2">
      <c r="A38" s="192" t="s">
        <v>33</v>
      </c>
      <c r="B38" s="192"/>
      <c r="C38" s="192"/>
      <c r="D38" s="192"/>
      <c r="E38" s="192"/>
      <c r="F38" s="192"/>
      <c r="G38" s="16">
        <v>31</v>
      </c>
      <c r="H38" s="34">
        <f>H39+H40+H41+H42</f>
        <v>698405</v>
      </c>
      <c r="I38" s="34">
        <f>I39+I40+I41+I42</f>
        <v>642441</v>
      </c>
    </row>
    <row r="39" spans="1:9" ht="12.75" customHeight="1" x14ac:dyDescent="0.2">
      <c r="A39" s="188" t="s">
        <v>34</v>
      </c>
      <c r="B39" s="188"/>
      <c r="C39" s="188"/>
      <c r="D39" s="188"/>
      <c r="E39" s="188"/>
      <c r="F39" s="188"/>
      <c r="G39" s="15">
        <v>32</v>
      </c>
      <c r="H39" s="33">
        <v>0</v>
      </c>
      <c r="I39" s="33">
        <v>0</v>
      </c>
    </row>
    <row r="40" spans="1:9" ht="12.75" customHeight="1" x14ac:dyDescent="0.2">
      <c r="A40" s="188" t="s">
        <v>35</v>
      </c>
      <c r="B40" s="188"/>
      <c r="C40" s="188"/>
      <c r="D40" s="188"/>
      <c r="E40" s="188"/>
      <c r="F40" s="188"/>
      <c r="G40" s="15">
        <v>33</v>
      </c>
      <c r="H40" s="33">
        <v>0</v>
      </c>
      <c r="I40" s="33">
        <v>0</v>
      </c>
    </row>
    <row r="41" spans="1:9" ht="12.75" customHeight="1" x14ac:dyDescent="0.2">
      <c r="A41" s="188" t="s">
        <v>36</v>
      </c>
      <c r="B41" s="188"/>
      <c r="C41" s="188"/>
      <c r="D41" s="188"/>
      <c r="E41" s="188"/>
      <c r="F41" s="188"/>
      <c r="G41" s="15">
        <v>34</v>
      </c>
      <c r="H41" s="33">
        <v>0</v>
      </c>
      <c r="I41" s="33">
        <v>59814</v>
      </c>
    </row>
    <row r="42" spans="1:9" ht="12.75" customHeight="1" x14ac:dyDescent="0.2">
      <c r="A42" s="188" t="s">
        <v>37</v>
      </c>
      <c r="B42" s="188"/>
      <c r="C42" s="188"/>
      <c r="D42" s="188"/>
      <c r="E42" s="188"/>
      <c r="F42" s="188"/>
      <c r="G42" s="15">
        <v>35</v>
      </c>
      <c r="H42" s="33">
        <v>698405</v>
      </c>
      <c r="I42" s="33">
        <v>582627</v>
      </c>
    </row>
    <row r="43" spans="1:9" ht="12.75" customHeight="1" x14ac:dyDescent="0.2">
      <c r="A43" s="188" t="s">
        <v>38</v>
      </c>
      <c r="B43" s="188"/>
      <c r="C43" s="188"/>
      <c r="D43" s="188"/>
      <c r="E43" s="188"/>
      <c r="F43" s="188"/>
      <c r="G43" s="15">
        <v>36</v>
      </c>
      <c r="H43" s="33">
        <v>0</v>
      </c>
      <c r="I43" s="33">
        <v>0</v>
      </c>
    </row>
    <row r="44" spans="1:9" ht="12.75" customHeight="1" x14ac:dyDescent="0.2">
      <c r="A44" s="190" t="s">
        <v>382</v>
      </c>
      <c r="B44" s="190"/>
      <c r="C44" s="190"/>
      <c r="D44" s="190"/>
      <c r="E44" s="190"/>
      <c r="F44" s="190"/>
      <c r="G44" s="16">
        <v>37</v>
      </c>
      <c r="H44" s="34">
        <f>H45+H53+H60+H70</f>
        <v>55621757</v>
      </c>
      <c r="I44" s="34">
        <f>I45+I53+I60+I70</f>
        <v>115403951</v>
      </c>
    </row>
    <row r="45" spans="1:9" ht="12.75" customHeight="1" x14ac:dyDescent="0.2">
      <c r="A45" s="192" t="s">
        <v>39</v>
      </c>
      <c r="B45" s="192"/>
      <c r="C45" s="192"/>
      <c r="D45" s="192"/>
      <c r="E45" s="192"/>
      <c r="F45" s="192"/>
      <c r="G45" s="16">
        <v>38</v>
      </c>
      <c r="H45" s="34">
        <f>SUM(H46:H52)</f>
        <v>5618511</v>
      </c>
      <c r="I45" s="34">
        <f>SUM(I46:I52)</f>
        <v>2431106</v>
      </c>
    </row>
    <row r="46" spans="1:9" ht="12.75" customHeight="1" x14ac:dyDescent="0.2">
      <c r="A46" s="188" t="s">
        <v>40</v>
      </c>
      <c r="B46" s="188"/>
      <c r="C46" s="188"/>
      <c r="D46" s="188"/>
      <c r="E46" s="188"/>
      <c r="F46" s="188"/>
      <c r="G46" s="15">
        <v>39</v>
      </c>
      <c r="H46" s="33">
        <v>0</v>
      </c>
      <c r="I46" s="33">
        <v>0</v>
      </c>
    </row>
    <row r="47" spans="1:9" ht="12.75" customHeight="1" x14ac:dyDescent="0.2">
      <c r="A47" s="188" t="s">
        <v>41</v>
      </c>
      <c r="B47" s="188"/>
      <c r="C47" s="188"/>
      <c r="D47" s="188"/>
      <c r="E47" s="188"/>
      <c r="F47" s="188"/>
      <c r="G47" s="15">
        <v>40</v>
      </c>
      <c r="H47" s="33">
        <v>0</v>
      </c>
      <c r="I47" s="33">
        <v>0</v>
      </c>
    </row>
    <row r="48" spans="1:9" ht="12.75" customHeight="1" x14ac:dyDescent="0.2">
      <c r="A48" s="188" t="s">
        <v>42</v>
      </c>
      <c r="B48" s="188"/>
      <c r="C48" s="188"/>
      <c r="D48" s="188"/>
      <c r="E48" s="188"/>
      <c r="F48" s="188"/>
      <c r="G48" s="15">
        <v>41</v>
      </c>
      <c r="H48" s="33">
        <v>0</v>
      </c>
      <c r="I48" s="33">
        <v>0</v>
      </c>
    </row>
    <row r="49" spans="1:9" ht="12.75" customHeight="1" x14ac:dyDescent="0.2">
      <c r="A49" s="188" t="s">
        <v>43</v>
      </c>
      <c r="B49" s="188"/>
      <c r="C49" s="188"/>
      <c r="D49" s="188"/>
      <c r="E49" s="188"/>
      <c r="F49" s="188"/>
      <c r="G49" s="15">
        <v>42</v>
      </c>
      <c r="H49" s="33">
        <v>5618511</v>
      </c>
      <c r="I49" s="33">
        <v>1858074</v>
      </c>
    </row>
    <row r="50" spans="1:9" ht="12.75" customHeight="1" x14ac:dyDescent="0.2">
      <c r="A50" s="188" t="s">
        <v>44</v>
      </c>
      <c r="B50" s="188"/>
      <c r="C50" s="188"/>
      <c r="D50" s="188"/>
      <c r="E50" s="188"/>
      <c r="F50" s="188"/>
      <c r="G50" s="15">
        <v>43</v>
      </c>
      <c r="H50" s="33">
        <v>0</v>
      </c>
      <c r="I50" s="33">
        <v>573032</v>
      </c>
    </row>
    <row r="51" spans="1:9" ht="12.75" customHeight="1" x14ac:dyDescent="0.2">
      <c r="A51" s="188" t="s">
        <v>45</v>
      </c>
      <c r="B51" s="188"/>
      <c r="C51" s="188"/>
      <c r="D51" s="188"/>
      <c r="E51" s="188"/>
      <c r="F51" s="188"/>
      <c r="G51" s="15">
        <v>44</v>
      </c>
      <c r="H51" s="33">
        <v>0</v>
      </c>
      <c r="I51" s="33">
        <v>0</v>
      </c>
    </row>
    <row r="52" spans="1:9" ht="12.75" customHeight="1" x14ac:dyDescent="0.2">
      <c r="A52" s="188" t="s">
        <v>46</v>
      </c>
      <c r="B52" s="188"/>
      <c r="C52" s="188"/>
      <c r="D52" s="188"/>
      <c r="E52" s="188"/>
      <c r="F52" s="188"/>
      <c r="G52" s="15">
        <v>45</v>
      </c>
      <c r="H52" s="33">
        <v>0</v>
      </c>
      <c r="I52" s="33">
        <v>0</v>
      </c>
    </row>
    <row r="53" spans="1:9" ht="12.75" customHeight="1" x14ac:dyDescent="0.2">
      <c r="A53" s="192" t="s">
        <v>47</v>
      </c>
      <c r="B53" s="192"/>
      <c r="C53" s="192"/>
      <c r="D53" s="192"/>
      <c r="E53" s="192"/>
      <c r="F53" s="192"/>
      <c r="G53" s="16">
        <v>46</v>
      </c>
      <c r="H53" s="34">
        <f>SUM(H54:H59)</f>
        <v>7431476</v>
      </c>
      <c r="I53" s="34">
        <f>SUM(I54:I59)</f>
        <v>24132385</v>
      </c>
    </row>
    <row r="54" spans="1:9" ht="12.75" customHeight="1" x14ac:dyDescent="0.2">
      <c r="A54" s="188" t="s">
        <v>48</v>
      </c>
      <c r="B54" s="188"/>
      <c r="C54" s="188"/>
      <c r="D54" s="188"/>
      <c r="E54" s="188"/>
      <c r="F54" s="188"/>
      <c r="G54" s="15">
        <v>47</v>
      </c>
      <c r="H54" s="33">
        <v>6182220</v>
      </c>
      <c r="I54" s="33">
        <v>21748819</v>
      </c>
    </row>
    <row r="55" spans="1:9" ht="12.75" customHeight="1" x14ac:dyDescent="0.2">
      <c r="A55" s="188" t="s">
        <v>49</v>
      </c>
      <c r="B55" s="188"/>
      <c r="C55" s="188"/>
      <c r="D55" s="188"/>
      <c r="E55" s="188"/>
      <c r="F55" s="188"/>
      <c r="G55" s="15">
        <v>48</v>
      </c>
      <c r="H55" s="33">
        <v>0</v>
      </c>
      <c r="I55" s="33">
        <v>0</v>
      </c>
    </row>
    <row r="56" spans="1:9" ht="12.75" customHeight="1" x14ac:dyDescent="0.2">
      <c r="A56" s="188" t="s">
        <v>50</v>
      </c>
      <c r="B56" s="188"/>
      <c r="C56" s="188"/>
      <c r="D56" s="188"/>
      <c r="E56" s="188"/>
      <c r="F56" s="188"/>
      <c r="G56" s="15">
        <v>49</v>
      </c>
      <c r="H56" s="33">
        <v>681171</v>
      </c>
      <c r="I56" s="33">
        <v>1858921</v>
      </c>
    </row>
    <row r="57" spans="1:9" ht="12.75" customHeight="1" x14ac:dyDescent="0.2">
      <c r="A57" s="188" t="s">
        <v>51</v>
      </c>
      <c r="B57" s="188"/>
      <c r="C57" s="188"/>
      <c r="D57" s="188"/>
      <c r="E57" s="188"/>
      <c r="F57" s="188"/>
      <c r="G57" s="15">
        <v>50</v>
      </c>
      <c r="H57" s="33">
        <v>16522</v>
      </c>
      <c r="I57" s="33">
        <v>29916</v>
      </c>
    </row>
    <row r="58" spans="1:9" ht="12.75" customHeight="1" x14ac:dyDescent="0.2">
      <c r="A58" s="188" t="s">
        <v>52</v>
      </c>
      <c r="B58" s="188"/>
      <c r="C58" s="188"/>
      <c r="D58" s="188"/>
      <c r="E58" s="188"/>
      <c r="F58" s="188"/>
      <c r="G58" s="15">
        <v>51</v>
      </c>
      <c r="H58" s="33">
        <v>123987</v>
      </c>
      <c r="I58" s="33">
        <v>136665</v>
      </c>
    </row>
    <row r="59" spans="1:9" ht="12.75" customHeight="1" x14ac:dyDescent="0.2">
      <c r="A59" s="188" t="s">
        <v>53</v>
      </c>
      <c r="B59" s="188"/>
      <c r="C59" s="188"/>
      <c r="D59" s="188"/>
      <c r="E59" s="188"/>
      <c r="F59" s="188"/>
      <c r="G59" s="15">
        <v>52</v>
      </c>
      <c r="H59" s="33">
        <v>427576</v>
      </c>
      <c r="I59" s="33">
        <v>358064</v>
      </c>
    </row>
    <row r="60" spans="1:9" ht="12.75" customHeight="1" x14ac:dyDescent="0.2">
      <c r="A60" s="192" t="s">
        <v>54</v>
      </c>
      <c r="B60" s="192"/>
      <c r="C60" s="192"/>
      <c r="D60" s="192"/>
      <c r="E60" s="192"/>
      <c r="F60" s="192"/>
      <c r="G60" s="16">
        <v>53</v>
      </c>
      <c r="H60" s="34">
        <f>SUM(H61:H69)</f>
        <v>32543513</v>
      </c>
      <c r="I60" s="34">
        <f>SUM(I61:I69)</f>
        <v>75128916</v>
      </c>
    </row>
    <row r="61" spans="1:9" ht="12.75" customHeight="1" x14ac:dyDescent="0.2">
      <c r="A61" s="188" t="s">
        <v>23</v>
      </c>
      <c r="B61" s="188"/>
      <c r="C61" s="188"/>
      <c r="D61" s="188"/>
      <c r="E61" s="188"/>
      <c r="F61" s="188"/>
      <c r="G61" s="15">
        <v>54</v>
      </c>
      <c r="H61" s="33">
        <v>0</v>
      </c>
      <c r="I61" s="33">
        <v>0</v>
      </c>
    </row>
    <row r="62" spans="1:9" ht="27.6" customHeight="1" x14ac:dyDescent="0.2">
      <c r="A62" s="188" t="s">
        <v>24</v>
      </c>
      <c r="B62" s="188"/>
      <c r="C62" s="188"/>
      <c r="D62" s="188"/>
      <c r="E62" s="188"/>
      <c r="F62" s="188"/>
      <c r="G62" s="15">
        <v>55</v>
      </c>
      <c r="H62" s="33">
        <v>0</v>
      </c>
      <c r="I62" s="33">
        <v>0</v>
      </c>
    </row>
    <row r="63" spans="1:9" ht="12.75" customHeight="1" x14ac:dyDescent="0.2">
      <c r="A63" s="188" t="s">
        <v>25</v>
      </c>
      <c r="B63" s="188"/>
      <c r="C63" s="188"/>
      <c r="D63" s="188"/>
      <c r="E63" s="188"/>
      <c r="F63" s="188"/>
      <c r="G63" s="15">
        <v>56</v>
      </c>
      <c r="H63" s="33">
        <v>26783851</v>
      </c>
      <c r="I63" s="33">
        <v>70185893</v>
      </c>
    </row>
    <row r="64" spans="1:9" ht="25.9" customHeight="1" x14ac:dyDescent="0.2">
      <c r="A64" s="188" t="s">
        <v>55</v>
      </c>
      <c r="B64" s="188"/>
      <c r="C64" s="188"/>
      <c r="D64" s="188"/>
      <c r="E64" s="188"/>
      <c r="F64" s="188"/>
      <c r="G64" s="15">
        <v>57</v>
      </c>
      <c r="H64" s="33">
        <v>0</v>
      </c>
      <c r="I64" s="33">
        <v>0</v>
      </c>
    </row>
    <row r="65" spans="1:9" ht="21.6" customHeight="1" x14ac:dyDescent="0.2">
      <c r="A65" s="188" t="s">
        <v>27</v>
      </c>
      <c r="B65" s="188"/>
      <c r="C65" s="188"/>
      <c r="D65" s="188"/>
      <c r="E65" s="188"/>
      <c r="F65" s="188"/>
      <c r="G65" s="15">
        <v>58</v>
      </c>
      <c r="H65" s="33">
        <v>0</v>
      </c>
      <c r="I65" s="33">
        <v>0</v>
      </c>
    </row>
    <row r="66" spans="1:9" ht="21.6" customHeight="1" x14ac:dyDescent="0.2">
      <c r="A66" s="188" t="s">
        <v>28</v>
      </c>
      <c r="B66" s="188"/>
      <c r="C66" s="188"/>
      <c r="D66" s="188"/>
      <c r="E66" s="188"/>
      <c r="F66" s="188"/>
      <c r="G66" s="15">
        <v>59</v>
      </c>
      <c r="H66" s="33">
        <v>0</v>
      </c>
      <c r="I66" s="33">
        <v>0</v>
      </c>
    </row>
    <row r="67" spans="1:9" ht="12.75" customHeight="1" x14ac:dyDescent="0.2">
      <c r="A67" s="188" t="s">
        <v>29</v>
      </c>
      <c r="B67" s="188"/>
      <c r="C67" s="188"/>
      <c r="D67" s="188"/>
      <c r="E67" s="188"/>
      <c r="F67" s="188"/>
      <c r="G67" s="15">
        <v>60</v>
      </c>
      <c r="H67" s="33">
        <v>83043</v>
      </c>
      <c r="I67" s="33">
        <v>498147</v>
      </c>
    </row>
    <row r="68" spans="1:9" ht="12.75" customHeight="1" x14ac:dyDescent="0.2">
      <c r="A68" s="188" t="s">
        <v>30</v>
      </c>
      <c r="B68" s="188"/>
      <c r="C68" s="188"/>
      <c r="D68" s="188"/>
      <c r="E68" s="188"/>
      <c r="F68" s="188"/>
      <c r="G68" s="15">
        <v>61</v>
      </c>
      <c r="H68" s="33">
        <v>5676619</v>
      </c>
      <c r="I68" s="33">
        <v>4444876</v>
      </c>
    </row>
    <row r="69" spans="1:9" ht="12.75" customHeight="1" x14ac:dyDescent="0.2">
      <c r="A69" s="188" t="s">
        <v>56</v>
      </c>
      <c r="B69" s="188"/>
      <c r="C69" s="188"/>
      <c r="D69" s="188"/>
      <c r="E69" s="188"/>
      <c r="F69" s="188"/>
      <c r="G69" s="15">
        <v>62</v>
      </c>
      <c r="H69" s="33">
        <v>0</v>
      </c>
      <c r="I69" s="33">
        <v>0</v>
      </c>
    </row>
    <row r="70" spans="1:9" ht="12.75" customHeight="1" x14ac:dyDescent="0.2">
      <c r="A70" s="188" t="s">
        <v>57</v>
      </c>
      <c r="B70" s="188"/>
      <c r="C70" s="188"/>
      <c r="D70" s="188"/>
      <c r="E70" s="188"/>
      <c r="F70" s="188"/>
      <c r="G70" s="15">
        <v>63</v>
      </c>
      <c r="H70" s="33">
        <v>10028257</v>
      </c>
      <c r="I70" s="33">
        <v>13711544</v>
      </c>
    </row>
    <row r="71" spans="1:9" ht="12.75" customHeight="1" x14ac:dyDescent="0.2">
      <c r="A71" s="189" t="s">
        <v>58</v>
      </c>
      <c r="B71" s="189"/>
      <c r="C71" s="189"/>
      <c r="D71" s="189"/>
      <c r="E71" s="189"/>
      <c r="F71" s="189"/>
      <c r="G71" s="15">
        <v>64</v>
      </c>
      <c r="H71" s="33">
        <v>748788</v>
      </c>
      <c r="I71" s="33">
        <v>1467195</v>
      </c>
    </row>
    <row r="72" spans="1:9" ht="12.75" customHeight="1" x14ac:dyDescent="0.2">
      <c r="A72" s="190" t="s">
        <v>383</v>
      </c>
      <c r="B72" s="190"/>
      <c r="C72" s="190"/>
      <c r="D72" s="190"/>
      <c r="E72" s="190"/>
      <c r="F72" s="190"/>
      <c r="G72" s="16">
        <v>65</v>
      </c>
      <c r="H72" s="34">
        <f>H8+H9+H44+H71</f>
        <v>460811181</v>
      </c>
      <c r="I72" s="34">
        <f>I8+I9+I44+I71</f>
        <v>525129760</v>
      </c>
    </row>
    <row r="73" spans="1:9" ht="12.75" customHeight="1" x14ac:dyDescent="0.2">
      <c r="A73" s="189" t="s">
        <v>59</v>
      </c>
      <c r="B73" s="189"/>
      <c r="C73" s="189"/>
      <c r="D73" s="189"/>
      <c r="E73" s="189"/>
      <c r="F73" s="189"/>
      <c r="G73" s="15">
        <v>66</v>
      </c>
      <c r="H73" s="33">
        <v>326951949</v>
      </c>
      <c r="I73" s="33">
        <v>323902924</v>
      </c>
    </row>
    <row r="74" spans="1:9" x14ac:dyDescent="0.2">
      <c r="A74" s="193" t="s">
        <v>60</v>
      </c>
      <c r="B74" s="194"/>
      <c r="C74" s="194"/>
      <c r="D74" s="194"/>
      <c r="E74" s="194"/>
      <c r="F74" s="194"/>
      <c r="G74" s="194"/>
      <c r="H74" s="194"/>
      <c r="I74" s="194"/>
    </row>
    <row r="75" spans="1:9" ht="12.75" customHeight="1" x14ac:dyDescent="0.2">
      <c r="A75" s="190" t="s">
        <v>384</v>
      </c>
      <c r="B75" s="190"/>
      <c r="C75" s="190"/>
      <c r="D75" s="190"/>
      <c r="E75" s="190"/>
      <c r="F75" s="190"/>
      <c r="G75" s="16">
        <v>67</v>
      </c>
      <c r="H75" s="34">
        <f>H76+H77+H78+H84+H85+H89+H92+H95</f>
        <v>435375261</v>
      </c>
      <c r="I75" s="34">
        <f>I76+I77+I78+I84+I85+I89+I92+I95</f>
        <v>474931963</v>
      </c>
    </row>
    <row r="76" spans="1:9" ht="12.75" customHeight="1" x14ac:dyDescent="0.2">
      <c r="A76" s="188" t="s">
        <v>61</v>
      </c>
      <c r="B76" s="188"/>
      <c r="C76" s="188"/>
      <c r="D76" s="188"/>
      <c r="E76" s="188"/>
      <c r="F76" s="188"/>
      <c r="G76" s="15">
        <v>68</v>
      </c>
      <c r="H76" s="33">
        <v>60000000</v>
      </c>
      <c r="I76" s="33">
        <v>60000000</v>
      </c>
    </row>
    <row r="77" spans="1:9" ht="12.75" customHeight="1" x14ac:dyDescent="0.2">
      <c r="A77" s="188" t="s">
        <v>62</v>
      </c>
      <c r="B77" s="188"/>
      <c r="C77" s="188"/>
      <c r="D77" s="188"/>
      <c r="E77" s="188"/>
      <c r="F77" s="188"/>
      <c r="G77" s="15">
        <v>69</v>
      </c>
      <c r="H77" s="33">
        <v>37089626</v>
      </c>
      <c r="I77" s="33">
        <v>37838436</v>
      </c>
    </row>
    <row r="78" spans="1:9" ht="12.75" customHeight="1" x14ac:dyDescent="0.2">
      <c r="A78" s="192" t="s">
        <v>63</v>
      </c>
      <c r="B78" s="192"/>
      <c r="C78" s="192"/>
      <c r="D78" s="192"/>
      <c r="E78" s="192"/>
      <c r="F78" s="192"/>
      <c r="G78" s="16">
        <v>70</v>
      </c>
      <c r="H78" s="34">
        <f>SUM(H79:H83)</f>
        <v>42746400</v>
      </c>
      <c r="I78" s="34">
        <f>SUM(I79:I83)</f>
        <v>33917710</v>
      </c>
    </row>
    <row r="79" spans="1:9" ht="12.75" customHeight="1" x14ac:dyDescent="0.2">
      <c r="A79" s="188" t="s">
        <v>64</v>
      </c>
      <c r="B79" s="188"/>
      <c r="C79" s="188"/>
      <c r="D79" s="188"/>
      <c r="E79" s="188"/>
      <c r="F79" s="188"/>
      <c r="G79" s="15">
        <v>71</v>
      </c>
      <c r="H79" s="33">
        <v>3000000</v>
      </c>
      <c r="I79" s="33">
        <v>3000000</v>
      </c>
    </row>
    <row r="80" spans="1:9" ht="12.75" customHeight="1" x14ac:dyDescent="0.2">
      <c r="A80" s="188" t="s">
        <v>65</v>
      </c>
      <c r="B80" s="188"/>
      <c r="C80" s="188"/>
      <c r="D80" s="188"/>
      <c r="E80" s="188"/>
      <c r="F80" s="188"/>
      <c r="G80" s="15">
        <v>72</v>
      </c>
      <c r="H80" s="33">
        <v>23544582</v>
      </c>
      <c r="I80" s="33">
        <v>32373272</v>
      </c>
    </row>
    <row r="81" spans="1:9" ht="12.75" customHeight="1" x14ac:dyDescent="0.2">
      <c r="A81" s="188" t="s">
        <v>66</v>
      </c>
      <c r="B81" s="188"/>
      <c r="C81" s="188"/>
      <c r="D81" s="188"/>
      <c r="E81" s="188"/>
      <c r="F81" s="188"/>
      <c r="G81" s="15">
        <v>73</v>
      </c>
      <c r="H81" s="33">
        <v>-23544582</v>
      </c>
      <c r="I81" s="33">
        <v>-32373272</v>
      </c>
    </row>
    <row r="82" spans="1:9" ht="12.75" customHeight="1" x14ac:dyDescent="0.2">
      <c r="A82" s="188" t="s">
        <v>67</v>
      </c>
      <c r="B82" s="188"/>
      <c r="C82" s="188"/>
      <c r="D82" s="188"/>
      <c r="E82" s="188"/>
      <c r="F82" s="188"/>
      <c r="G82" s="15">
        <v>74</v>
      </c>
      <c r="H82" s="33">
        <v>15000000</v>
      </c>
      <c r="I82" s="33">
        <v>15000000</v>
      </c>
    </row>
    <row r="83" spans="1:9" ht="12.75" customHeight="1" x14ac:dyDescent="0.2">
      <c r="A83" s="188" t="s">
        <v>68</v>
      </c>
      <c r="B83" s="188"/>
      <c r="C83" s="188"/>
      <c r="D83" s="188"/>
      <c r="E83" s="188"/>
      <c r="F83" s="188"/>
      <c r="G83" s="15">
        <v>75</v>
      </c>
      <c r="H83" s="33">
        <v>24746400</v>
      </c>
      <c r="I83" s="33">
        <v>15917710</v>
      </c>
    </row>
    <row r="84" spans="1:9" ht="12.75" customHeight="1" x14ac:dyDescent="0.2">
      <c r="A84" s="191" t="s">
        <v>69</v>
      </c>
      <c r="B84" s="191"/>
      <c r="C84" s="191"/>
      <c r="D84" s="191"/>
      <c r="E84" s="191"/>
      <c r="F84" s="191"/>
      <c r="G84" s="119">
        <v>76</v>
      </c>
      <c r="H84" s="120">
        <v>0</v>
      </c>
      <c r="I84" s="120">
        <v>0</v>
      </c>
    </row>
    <row r="85" spans="1:9" ht="12.75" customHeight="1" x14ac:dyDescent="0.2">
      <c r="A85" s="192" t="s">
        <v>70</v>
      </c>
      <c r="B85" s="192"/>
      <c r="C85" s="192"/>
      <c r="D85" s="192"/>
      <c r="E85" s="192"/>
      <c r="F85" s="192"/>
      <c r="G85" s="16">
        <v>77</v>
      </c>
      <c r="H85" s="34">
        <f>H86+H87+H88</f>
        <v>0</v>
      </c>
      <c r="I85" s="34">
        <f>I86+I87+I88</f>
        <v>0</v>
      </c>
    </row>
    <row r="86" spans="1:9" ht="12.75" customHeight="1" x14ac:dyDescent="0.2">
      <c r="A86" s="188" t="s">
        <v>71</v>
      </c>
      <c r="B86" s="188"/>
      <c r="C86" s="188"/>
      <c r="D86" s="188"/>
      <c r="E86" s="188"/>
      <c r="F86" s="188"/>
      <c r="G86" s="15">
        <v>78</v>
      </c>
      <c r="H86" s="33">
        <v>0</v>
      </c>
      <c r="I86" s="33">
        <v>0</v>
      </c>
    </row>
    <row r="87" spans="1:9" ht="12.75" customHeight="1" x14ac:dyDescent="0.2">
      <c r="A87" s="188" t="s">
        <v>72</v>
      </c>
      <c r="B87" s="188"/>
      <c r="C87" s="188"/>
      <c r="D87" s="188"/>
      <c r="E87" s="188"/>
      <c r="F87" s="188"/>
      <c r="G87" s="15">
        <v>79</v>
      </c>
      <c r="H87" s="33">
        <v>0</v>
      </c>
      <c r="I87" s="33">
        <v>0</v>
      </c>
    </row>
    <row r="88" spans="1:9" ht="12.75" customHeight="1" x14ac:dyDescent="0.2">
      <c r="A88" s="188" t="s">
        <v>73</v>
      </c>
      <c r="B88" s="188"/>
      <c r="C88" s="188"/>
      <c r="D88" s="188"/>
      <c r="E88" s="188"/>
      <c r="F88" s="188"/>
      <c r="G88" s="15">
        <v>80</v>
      </c>
      <c r="H88" s="33">
        <v>0</v>
      </c>
      <c r="I88" s="33">
        <v>0</v>
      </c>
    </row>
    <row r="89" spans="1:9" ht="12.75" customHeight="1" x14ac:dyDescent="0.2">
      <c r="A89" s="192" t="s">
        <v>74</v>
      </c>
      <c r="B89" s="192"/>
      <c r="C89" s="192"/>
      <c r="D89" s="192"/>
      <c r="E89" s="192"/>
      <c r="F89" s="192"/>
      <c r="G89" s="16">
        <v>81</v>
      </c>
      <c r="H89" s="34">
        <f>H90-H91</f>
        <v>246352168</v>
      </c>
      <c r="I89" s="34">
        <f>I90-I91</f>
        <v>295552676</v>
      </c>
    </row>
    <row r="90" spans="1:9" ht="12.75" customHeight="1" x14ac:dyDescent="0.2">
      <c r="A90" s="188" t="s">
        <v>75</v>
      </c>
      <c r="B90" s="188"/>
      <c r="C90" s="188"/>
      <c r="D90" s="188"/>
      <c r="E90" s="188"/>
      <c r="F90" s="188"/>
      <c r="G90" s="15">
        <v>82</v>
      </c>
      <c r="H90" s="33">
        <v>246352168</v>
      </c>
      <c r="I90" s="33">
        <v>295552676</v>
      </c>
    </row>
    <row r="91" spans="1:9" ht="12.75" customHeight="1" x14ac:dyDescent="0.2">
      <c r="A91" s="188" t="s">
        <v>76</v>
      </c>
      <c r="B91" s="188"/>
      <c r="C91" s="188"/>
      <c r="D91" s="188"/>
      <c r="E91" s="188"/>
      <c r="F91" s="188"/>
      <c r="G91" s="15">
        <v>83</v>
      </c>
      <c r="H91" s="33">
        <v>0</v>
      </c>
      <c r="I91" s="33">
        <v>0</v>
      </c>
    </row>
    <row r="92" spans="1:9" ht="12.75" customHeight="1" x14ac:dyDescent="0.2">
      <c r="A92" s="192" t="s">
        <v>77</v>
      </c>
      <c r="B92" s="192"/>
      <c r="C92" s="192"/>
      <c r="D92" s="192"/>
      <c r="E92" s="192"/>
      <c r="F92" s="192"/>
      <c r="G92" s="16">
        <v>84</v>
      </c>
      <c r="H92" s="34">
        <f>H93-H94</f>
        <v>49187067</v>
      </c>
      <c r="I92" s="34">
        <f>I93-I94</f>
        <v>47623141</v>
      </c>
    </row>
    <row r="93" spans="1:9" ht="12.75" customHeight="1" x14ac:dyDescent="0.2">
      <c r="A93" s="188" t="s">
        <v>78</v>
      </c>
      <c r="B93" s="188"/>
      <c r="C93" s="188"/>
      <c r="D93" s="188"/>
      <c r="E93" s="188"/>
      <c r="F93" s="188"/>
      <c r="G93" s="15">
        <v>85</v>
      </c>
      <c r="H93" s="33">
        <v>49187067</v>
      </c>
      <c r="I93" s="33">
        <v>47623141</v>
      </c>
    </row>
    <row r="94" spans="1:9" ht="12.75" customHeight="1" x14ac:dyDescent="0.2">
      <c r="A94" s="188" t="s">
        <v>79</v>
      </c>
      <c r="B94" s="188"/>
      <c r="C94" s="188"/>
      <c r="D94" s="188"/>
      <c r="E94" s="188"/>
      <c r="F94" s="188"/>
      <c r="G94" s="15">
        <v>86</v>
      </c>
      <c r="H94" s="33">
        <v>0</v>
      </c>
      <c r="I94" s="33">
        <v>0</v>
      </c>
    </row>
    <row r="95" spans="1:9" ht="12.75" customHeight="1" x14ac:dyDescent="0.2">
      <c r="A95" s="188" t="s">
        <v>80</v>
      </c>
      <c r="B95" s="188"/>
      <c r="C95" s="188"/>
      <c r="D95" s="188"/>
      <c r="E95" s="188"/>
      <c r="F95" s="188"/>
      <c r="G95" s="15">
        <v>87</v>
      </c>
      <c r="H95" s="33">
        <v>0</v>
      </c>
      <c r="I95" s="33">
        <v>0</v>
      </c>
    </row>
    <row r="96" spans="1:9" ht="12.75" customHeight="1" x14ac:dyDescent="0.2">
      <c r="A96" s="190" t="s">
        <v>385</v>
      </c>
      <c r="B96" s="190"/>
      <c r="C96" s="190"/>
      <c r="D96" s="190"/>
      <c r="E96" s="190"/>
      <c r="F96" s="190"/>
      <c r="G96" s="16">
        <v>88</v>
      </c>
      <c r="H96" s="34">
        <f>SUM(H97:H102)</f>
        <v>424896</v>
      </c>
      <c r="I96" s="34">
        <f>SUM(I97:I102)</f>
        <v>424896</v>
      </c>
    </row>
    <row r="97" spans="1:9" ht="12.75" customHeight="1" x14ac:dyDescent="0.2">
      <c r="A97" s="188" t="s">
        <v>81</v>
      </c>
      <c r="B97" s="188"/>
      <c r="C97" s="188"/>
      <c r="D97" s="188"/>
      <c r="E97" s="188"/>
      <c r="F97" s="188"/>
      <c r="G97" s="15">
        <v>89</v>
      </c>
      <c r="H97" s="33">
        <v>0</v>
      </c>
      <c r="I97" s="33">
        <v>0</v>
      </c>
    </row>
    <row r="98" spans="1:9" ht="12.75" customHeight="1" x14ac:dyDescent="0.2">
      <c r="A98" s="188" t="s">
        <v>82</v>
      </c>
      <c r="B98" s="188"/>
      <c r="C98" s="188"/>
      <c r="D98" s="188"/>
      <c r="E98" s="188"/>
      <c r="F98" s="188"/>
      <c r="G98" s="15">
        <v>90</v>
      </c>
      <c r="H98" s="33">
        <v>0</v>
      </c>
      <c r="I98" s="33">
        <v>0</v>
      </c>
    </row>
    <row r="99" spans="1:9" ht="12.75" customHeight="1" x14ac:dyDescent="0.2">
      <c r="A99" s="188" t="s">
        <v>83</v>
      </c>
      <c r="B99" s="188"/>
      <c r="C99" s="188"/>
      <c r="D99" s="188"/>
      <c r="E99" s="188"/>
      <c r="F99" s="188"/>
      <c r="G99" s="15">
        <v>91</v>
      </c>
      <c r="H99" s="33">
        <v>424896</v>
      </c>
      <c r="I99" s="33">
        <v>424896</v>
      </c>
    </row>
    <row r="100" spans="1:9" ht="12.75" customHeight="1" x14ac:dyDescent="0.2">
      <c r="A100" s="188" t="s">
        <v>84</v>
      </c>
      <c r="B100" s="188"/>
      <c r="C100" s="188"/>
      <c r="D100" s="188"/>
      <c r="E100" s="188"/>
      <c r="F100" s="188"/>
      <c r="G100" s="15">
        <v>92</v>
      </c>
      <c r="H100" s="33">
        <v>0</v>
      </c>
      <c r="I100" s="33">
        <v>0</v>
      </c>
    </row>
    <row r="101" spans="1:9" ht="12.75" customHeight="1" x14ac:dyDescent="0.2">
      <c r="A101" s="188" t="s">
        <v>85</v>
      </c>
      <c r="B101" s="188"/>
      <c r="C101" s="188"/>
      <c r="D101" s="188"/>
      <c r="E101" s="188"/>
      <c r="F101" s="188"/>
      <c r="G101" s="15">
        <v>93</v>
      </c>
      <c r="H101" s="33">
        <v>0</v>
      </c>
      <c r="I101" s="33">
        <v>0</v>
      </c>
    </row>
    <row r="102" spans="1:9" ht="12.75" customHeight="1" x14ac:dyDescent="0.2">
      <c r="A102" s="188" t="s">
        <v>86</v>
      </c>
      <c r="B102" s="188"/>
      <c r="C102" s="188"/>
      <c r="D102" s="188"/>
      <c r="E102" s="188"/>
      <c r="F102" s="188"/>
      <c r="G102" s="15">
        <v>94</v>
      </c>
      <c r="H102" s="33">
        <v>0</v>
      </c>
      <c r="I102" s="33">
        <v>0</v>
      </c>
    </row>
    <row r="103" spans="1:9" ht="12.75" customHeight="1" x14ac:dyDescent="0.2">
      <c r="A103" s="190" t="s">
        <v>386</v>
      </c>
      <c r="B103" s="190"/>
      <c r="C103" s="190"/>
      <c r="D103" s="190"/>
      <c r="E103" s="190"/>
      <c r="F103" s="190"/>
      <c r="G103" s="16">
        <v>95</v>
      </c>
      <c r="H103" s="34">
        <f>SUM(H104:H114)</f>
        <v>4937459</v>
      </c>
      <c r="I103" s="34">
        <f>SUM(I104:I114)</f>
        <v>1626688</v>
      </c>
    </row>
    <row r="104" spans="1:9" ht="12.75" customHeight="1" x14ac:dyDescent="0.2">
      <c r="A104" s="188" t="s">
        <v>87</v>
      </c>
      <c r="B104" s="188"/>
      <c r="C104" s="188"/>
      <c r="D104" s="188"/>
      <c r="E104" s="188"/>
      <c r="F104" s="188"/>
      <c r="G104" s="15">
        <v>96</v>
      </c>
      <c r="H104" s="33">
        <v>0</v>
      </c>
      <c r="I104" s="33">
        <v>0</v>
      </c>
    </row>
    <row r="105" spans="1:9" ht="24.6" customHeight="1" x14ac:dyDescent="0.2">
      <c r="A105" s="188" t="s">
        <v>88</v>
      </c>
      <c r="B105" s="188"/>
      <c r="C105" s="188"/>
      <c r="D105" s="188"/>
      <c r="E105" s="188"/>
      <c r="F105" s="188"/>
      <c r="G105" s="15">
        <v>97</v>
      </c>
      <c r="H105" s="33">
        <v>0</v>
      </c>
      <c r="I105" s="33">
        <v>0</v>
      </c>
    </row>
    <row r="106" spans="1:9" ht="12.75" customHeight="1" x14ac:dyDescent="0.2">
      <c r="A106" s="188" t="s">
        <v>89</v>
      </c>
      <c r="B106" s="188"/>
      <c r="C106" s="188"/>
      <c r="D106" s="188"/>
      <c r="E106" s="188"/>
      <c r="F106" s="188"/>
      <c r="G106" s="15">
        <v>98</v>
      </c>
      <c r="H106" s="33">
        <v>0</v>
      </c>
      <c r="I106" s="33">
        <v>0</v>
      </c>
    </row>
    <row r="107" spans="1:9" ht="21.6" customHeight="1" x14ac:dyDescent="0.2">
      <c r="A107" s="188" t="s">
        <v>90</v>
      </c>
      <c r="B107" s="188"/>
      <c r="C107" s="188"/>
      <c r="D107" s="188"/>
      <c r="E107" s="188"/>
      <c r="F107" s="188"/>
      <c r="G107" s="15">
        <v>99</v>
      </c>
      <c r="H107" s="33">
        <v>0</v>
      </c>
      <c r="I107" s="33">
        <v>0</v>
      </c>
    </row>
    <row r="108" spans="1:9" ht="12.75" customHeight="1" x14ac:dyDescent="0.2">
      <c r="A108" s="188" t="s">
        <v>91</v>
      </c>
      <c r="B108" s="188"/>
      <c r="C108" s="188"/>
      <c r="D108" s="188"/>
      <c r="E108" s="188"/>
      <c r="F108" s="188"/>
      <c r="G108" s="15">
        <v>100</v>
      </c>
      <c r="H108" s="33">
        <v>1305767</v>
      </c>
      <c r="I108" s="33">
        <v>1118708</v>
      </c>
    </row>
    <row r="109" spans="1:9" ht="12.75" customHeight="1" x14ac:dyDescent="0.2">
      <c r="A109" s="188" t="s">
        <v>92</v>
      </c>
      <c r="B109" s="188"/>
      <c r="C109" s="188"/>
      <c r="D109" s="188"/>
      <c r="E109" s="188"/>
      <c r="F109" s="188"/>
      <c r="G109" s="15">
        <v>101</v>
      </c>
      <c r="H109" s="33">
        <v>0</v>
      </c>
      <c r="I109" s="33">
        <v>0</v>
      </c>
    </row>
    <row r="110" spans="1:9" ht="12.75" customHeight="1" x14ac:dyDescent="0.2">
      <c r="A110" s="188" t="s">
        <v>93</v>
      </c>
      <c r="B110" s="188"/>
      <c r="C110" s="188"/>
      <c r="D110" s="188"/>
      <c r="E110" s="188"/>
      <c r="F110" s="188"/>
      <c r="G110" s="15">
        <v>102</v>
      </c>
      <c r="H110" s="33">
        <v>0</v>
      </c>
      <c r="I110" s="33">
        <v>0</v>
      </c>
    </row>
    <row r="111" spans="1:9" ht="12.75" customHeight="1" x14ac:dyDescent="0.2">
      <c r="A111" s="188" t="s">
        <v>94</v>
      </c>
      <c r="B111" s="188"/>
      <c r="C111" s="188"/>
      <c r="D111" s="188"/>
      <c r="E111" s="188"/>
      <c r="F111" s="188"/>
      <c r="G111" s="15">
        <v>103</v>
      </c>
      <c r="H111" s="33">
        <v>0</v>
      </c>
      <c r="I111" s="33">
        <v>0</v>
      </c>
    </row>
    <row r="112" spans="1:9" ht="12.75" customHeight="1" x14ac:dyDescent="0.2">
      <c r="A112" s="188" t="s">
        <v>95</v>
      </c>
      <c r="B112" s="188"/>
      <c r="C112" s="188"/>
      <c r="D112" s="188"/>
      <c r="E112" s="188"/>
      <c r="F112" s="188"/>
      <c r="G112" s="15">
        <v>104</v>
      </c>
      <c r="H112" s="33">
        <v>0</v>
      </c>
      <c r="I112" s="33">
        <v>0</v>
      </c>
    </row>
    <row r="113" spans="1:9" ht="12.75" customHeight="1" x14ac:dyDescent="0.2">
      <c r="A113" s="188" t="s">
        <v>96</v>
      </c>
      <c r="B113" s="188"/>
      <c r="C113" s="188"/>
      <c r="D113" s="188"/>
      <c r="E113" s="188"/>
      <c r="F113" s="188"/>
      <c r="G113" s="15">
        <v>105</v>
      </c>
      <c r="H113" s="33">
        <v>3631692</v>
      </c>
      <c r="I113" s="33">
        <v>507980</v>
      </c>
    </row>
    <row r="114" spans="1:9" ht="12.75" customHeight="1" x14ac:dyDescent="0.2">
      <c r="A114" s="188" t="s">
        <v>97</v>
      </c>
      <c r="B114" s="188"/>
      <c r="C114" s="188"/>
      <c r="D114" s="188"/>
      <c r="E114" s="188"/>
      <c r="F114" s="188"/>
      <c r="G114" s="15">
        <v>106</v>
      </c>
      <c r="H114" s="33">
        <v>0</v>
      </c>
      <c r="I114" s="33">
        <v>0</v>
      </c>
    </row>
    <row r="115" spans="1:9" ht="12.75" customHeight="1" x14ac:dyDescent="0.2">
      <c r="A115" s="190" t="s">
        <v>387</v>
      </c>
      <c r="B115" s="190"/>
      <c r="C115" s="190"/>
      <c r="D115" s="190"/>
      <c r="E115" s="190"/>
      <c r="F115" s="190"/>
      <c r="G115" s="16">
        <v>107</v>
      </c>
      <c r="H115" s="34">
        <f>SUM(H116:H129)</f>
        <v>19564358</v>
      </c>
      <c r="I115" s="34">
        <f>SUM(I116:I129)</f>
        <v>46541488</v>
      </c>
    </row>
    <row r="116" spans="1:9" ht="12.75" customHeight="1" x14ac:dyDescent="0.2">
      <c r="A116" s="188" t="s">
        <v>87</v>
      </c>
      <c r="B116" s="188"/>
      <c r="C116" s="188"/>
      <c r="D116" s="188"/>
      <c r="E116" s="188"/>
      <c r="F116" s="188"/>
      <c r="G116" s="15">
        <v>108</v>
      </c>
      <c r="H116" s="33">
        <v>3311784</v>
      </c>
      <c r="I116" s="33">
        <v>166698</v>
      </c>
    </row>
    <row r="117" spans="1:9" ht="22.15" customHeight="1" x14ac:dyDescent="0.2">
      <c r="A117" s="188" t="s">
        <v>88</v>
      </c>
      <c r="B117" s="188"/>
      <c r="C117" s="188"/>
      <c r="D117" s="188"/>
      <c r="E117" s="188"/>
      <c r="F117" s="188"/>
      <c r="G117" s="15">
        <v>109</v>
      </c>
      <c r="H117" s="33">
        <v>0</v>
      </c>
      <c r="I117" s="33">
        <v>0</v>
      </c>
    </row>
    <row r="118" spans="1:9" ht="12.75" customHeight="1" x14ac:dyDescent="0.2">
      <c r="A118" s="188" t="s">
        <v>89</v>
      </c>
      <c r="B118" s="188"/>
      <c r="C118" s="188"/>
      <c r="D118" s="188"/>
      <c r="E118" s="188"/>
      <c r="F118" s="188"/>
      <c r="G118" s="15">
        <v>110</v>
      </c>
      <c r="H118" s="33">
        <v>0</v>
      </c>
      <c r="I118" s="33">
        <v>0</v>
      </c>
    </row>
    <row r="119" spans="1:9" ht="23.45" customHeight="1" x14ac:dyDescent="0.2">
      <c r="A119" s="188" t="s">
        <v>90</v>
      </c>
      <c r="B119" s="188"/>
      <c r="C119" s="188"/>
      <c r="D119" s="188"/>
      <c r="E119" s="188"/>
      <c r="F119" s="188"/>
      <c r="G119" s="15">
        <v>111</v>
      </c>
      <c r="H119" s="33">
        <v>0</v>
      </c>
      <c r="I119" s="33">
        <v>0</v>
      </c>
    </row>
    <row r="120" spans="1:9" ht="12.75" customHeight="1" x14ac:dyDescent="0.2">
      <c r="A120" s="188" t="s">
        <v>91</v>
      </c>
      <c r="B120" s="188"/>
      <c r="C120" s="188"/>
      <c r="D120" s="188"/>
      <c r="E120" s="188"/>
      <c r="F120" s="188"/>
      <c r="G120" s="15">
        <v>112</v>
      </c>
      <c r="H120" s="33">
        <v>0</v>
      </c>
      <c r="I120" s="33">
        <v>0</v>
      </c>
    </row>
    <row r="121" spans="1:9" ht="12.75" customHeight="1" x14ac:dyDescent="0.2">
      <c r="A121" s="188" t="s">
        <v>92</v>
      </c>
      <c r="B121" s="188"/>
      <c r="C121" s="188"/>
      <c r="D121" s="188"/>
      <c r="E121" s="188"/>
      <c r="F121" s="188"/>
      <c r="G121" s="15">
        <v>113</v>
      </c>
      <c r="H121" s="33">
        <v>8194935</v>
      </c>
      <c r="I121" s="33">
        <v>37435882</v>
      </c>
    </row>
    <row r="122" spans="1:9" ht="12.75" customHeight="1" x14ac:dyDescent="0.2">
      <c r="A122" s="188" t="s">
        <v>93</v>
      </c>
      <c r="B122" s="188"/>
      <c r="C122" s="188"/>
      <c r="D122" s="188"/>
      <c r="E122" s="188"/>
      <c r="F122" s="188"/>
      <c r="G122" s="15">
        <v>114</v>
      </c>
      <c r="H122" s="33">
        <v>20</v>
      </c>
      <c r="I122" s="33">
        <v>215598</v>
      </c>
    </row>
    <row r="123" spans="1:9" ht="12.75" customHeight="1" x14ac:dyDescent="0.2">
      <c r="A123" s="188" t="s">
        <v>94</v>
      </c>
      <c r="B123" s="188"/>
      <c r="C123" s="188"/>
      <c r="D123" s="188"/>
      <c r="E123" s="188"/>
      <c r="F123" s="188"/>
      <c r="G123" s="15">
        <v>115</v>
      </c>
      <c r="H123" s="33">
        <v>5362917</v>
      </c>
      <c r="I123" s="33">
        <v>3089286</v>
      </c>
    </row>
    <row r="124" spans="1:9" x14ac:dyDescent="0.2">
      <c r="A124" s="188" t="s">
        <v>95</v>
      </c>
      <c r="B124" s="188"/>
      <c r="C124" s="188"/>
      <c r="D124" s="188"/>
      <c r="E124" s="188"/>
      <c r="F124" s="188"/>
      <c r="G124" s="15">
        <v>116</v>
      </c>
      <c r="H124" s="33">
        <v>0</v>
      </c>
      <c r="I124" s="33">
        <v>0</v>
      </c>
    </row>
    <row r="125" spans="1:9" x14ac:dyDescent="0.2">
      <c r="A125" s="188" t="s">
        <v>98</v>
      </c>
      <c r="B125" s="188"/>
      <c r="C125" s="188"/>
      <c r="D125" s="188"/>
      <c r="E125" s="188"/>
      <c r="F125" s="188"/>
      <c r="G125" s="15">
        <v>117</v>
      </c>
      <c r="H125" s="33">
        <v>923639</v>
      </c>
      <c r="I125" s="33">
        <v>877244</v>
      </c>
    </row>
    <row r="126" spans="1:9" x14ac:dyDescent="0.2">
      <c r="A126" s="188" t="s">
        <v>99</v>
      </c>
      <c r="B126" s="188"/>
      <c r="C126" s="188"/>
      <c r="D126" s="188"/>
      <c r="E126" s="188"/>
      <c r="F126" s="188"/>
      <c r="G126" s="15">
        <v>118</v>
      </c>
      <c r="H126" s="33">
        <v>866275</v>
      </c>
      <c r="I126" s="33">
        <v>3942789</v>
      </c>
    </row>
    <row r="127" spans="1:9" x14ac:dyDescent="0.2">
      <c r="A127" s="188" t="s">
        <v>100</v>
      </c>
      <c r="B127" s="188"/>
      <c r="C127" s="188"/>
      <c r="D127" s="188"/>
      <c r="E127" s="188"/>
      <c r="F127" s="188"/>
      <c r="G127" s="15">
        <v>119</v>
      </c>
      <c r="H127" s="33">
        <v>473805</v>
      </c>
      <c r="I127" s="33">
        <v>438952</v>
      </c>
    </row>
    <row r="128" spans="1:9" x14ac:dyDescent="0.2">
      <c r="A128" s="188" t="s">
        <v>101</v>
      </c>
      <c r="B128" s="188"/>
      <c r="C128" s="188"/>
      <c r="D128" s="188"/>
      <c r="E128" s="188"/>
      <c r="F128" s="188"/>
      <c r="G128" s="15">
        <v>120</v>
      </c>
      <c r="H128" s="33">
        <v>0</v>
      </c>
      <c r="I128" s="33">
        <v>0</v>
      </c>
    </row>
    <row r="129" spans="1:9" x14ac:dyDescent="0.2">
      <c r="A129" s="188" t="s">
        <v>102</v>
      </c>
      <c r="B129" s="188"/>
      <c r="C129" s="188"/>
      <c r="D129" s="188"/>
      <c r="E129" s="188"/>
      <c r="F129" s="188"/>
      <c r="G129" s="15">
        <v>121</v>
      </c>
      <c r="H129" s="33">
        <v>430983</v>
      </c>
      <c r="I129" s="33">
        <v>375039</v>
      </c>
    </row>
    <row r="130" spans="1:9" ht="22.15" customHeight="1" x14ac:dyDescent="0.2">
      <c r="A130" s="189" t="s">
        <v>103</v>
      </c>
      <c r="B130" s="189"/>
      <c r="C130" s="189"/>
      <c r="D130" s="189"/>
      <c r="E130" s="189"/>
      <c r="F130" s="189"/>
      <c r="G130" s="15">
        <v>122</v>
      </c>
      <c r="H130" s="33">
        <v>509207</v>
      </c>
      <c r="I130" s="33">
        <v>1604725</v>
      </c>
    </row>
    <row r="131" spans="1:9" x14ac:dyDescent="0.2">
      <c r="A131" s="190" t="s">
        <v>388</v>
      </c>
      <c r="B131" s="190"/>
      <c r="C131" s="190"/>
      <c r="D131" s="190"/>
      <c r="E131" s="190"/>
      <c r="F131" s="190"/>
      <c r="G131" s="16">
        <v>123</v>
      </c>
      <c r="H131" s="34">
        <f>H75+H96+H103+H115+H130</f>
        <v>460811181</v>
      </c>
      <c r="I131" s="34">
        <f>I75+I96+I103+I115+I130</f>
        <v>525129760</v>
      </c>
    </row>
    <row r="132" spans="1:9" x14ac:dyDescent="0.2">
      <c r="A132" s="189" t="s">
        <v>104</v>
      </c>
      <c r="B132" s="189"/>
      <c r="C132" s="189"/>
      <c r="D132" s="189"/>
      <c r="E132" s="189"/>
      <c r="F132" s="189"/>
      <c r="G132" s="15">
        <v>124</v>
      </c>
      <c r="H132" s="33">
        <v>326951949</v>
      </c>
      <c r="I132" s="33">
        <v>323902924</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s>
  <pageMargins left="0.23622047244094491" right="0.23622047244094491" top="0.35433070866141736" bottom="0.15748031496062992" header="0.31496062992125984" footer="0.31496062992125984"/>
  <pageSetup paperSize="9" scale="79"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topLeftCell="A73" zoomScale="110" zoomScaleNormal="100" zoomScaleSheetLayoutView="110" workbookViewId="0">
      <selection activeCell="I13" sqref="I13"/>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3" t="s">
        <v>106</v>
      </c>
      <c r="B1" s="224"/>
      <c r="C1" s="224"/>
      <c r="D1" s="224"/>
      <c r="E1" s="224"/>
      <c r="F1" s="224"/>
      <c r="G1" s="224"/>
      <c r="H1" s="224"/>
      <c r="I1" s="224"/>
      <c r="J1" s="121"/>
      <c r="K1" s="121"/>
    </row>
    <row r="2" spans="1:11" x14ac:dyDescent="0.2">
      <c r="A2" s="222" t="s">
        <v>451</v>
      </c>
      <c r="B2" s="198"/>
      <c r="C2" s="198"/>
      <c r="D2" s="198"/>
      <c r="E2" s="198"/>
      <c r="F2" s="198"/>
      <c r="G2" s="198"/>
      <c r="H2" s="198"/>
      <c r="I2" s="198"/>
      <c r="J2" s="121"/>
      <c r="K2" s="121"/>
    </row>
    <row r="3" spans="1:11" x14ac:dyDescent="0.2">
      <c r="A3" s="228" t="s">
        <v>355</v>
      </c>
      <c r="B3" s="229"/>
      <c r="C3" s="229"/>
      <c r="D3" s="229"/>
      <c r="E3" s="229"/>
      <c r="F3" s="229"/>
      <c r="G3" s="229"/>
      <c r="H3" s="229"/>
      <c r="I3" s="229"/>
      <c r="J3" s="230"/>
      <c r="K3" s="230"/>
    </row>
    <row r="4" spans="1:11" x14ac:dyDescent="0.2">
      <c r="A4" s="231" t="s">
        <v>454</v>
      </c>
      <c r="B4" s="232"/>
      <c r="C4" s="232"/>
      <c r="D4" s="232"/>
      <c r="E4" s="232"/>
      <c r="F4" s="232"/>
      <c r="G4" s="232"/>
      <c r="H4" s="232"/>
      <c r="I4" s="232"/>
      <c r="J4" s="233"/>
      <c r="K4" s="233"/>
    </row>
    <row r="5" spans="1:11" ht="22.15" customHeight="1" x14ac:dyDescent="0.2">
      <c r="A5" s="225" t="s">
        <v>2</v>
      </c>
      <c r="B5" s="207"/>
      <c r="C5" s="207"/>
      <c r="D5" s="207"/>
      <c r="E5" s="207"/>
      <c r="F5" s="207"/>
      <c r="G5" s="225" t="s">
        <v>107</v>
      </c>
      <c r="H5" s="226" t="s">
        <v>380</v>
      </c>
      <c r="I5" s="227"/>
      <c r="J5" s="226" t="s">
        <v>347</v>
      </c>
      <c r="K5" s="227"/>
    </row>
    <row r="6" spans="1:11" x14ac:dyDescent="0.2">
      <c r="A6" s="207"/>
      <c r="B6" s="207"/>
      <c r="C6" s="207"/>
      <c r="D6" s="207"/>
      <c r="E6" s="207"/>
      <c r="F6" s="207"/>
      <c r="G6" s="207"/>
      <c r="H6" s="19" t="s">
        <v>370</v>
      </c>
      <c r="I6" s="19" t="s">
        <v>371</v>
      </c>
      <c r="J6" s="19" t="s">
        <v>370</v>
      </c>
      <c r="K6" s="19" t="s">
        <v>371</v>
      </c>
    </row>
    <row r="7" spans="1:11" x14ac:dyDescent="0.2">
      <c r="A7" s="234">
        <v>1</v>
      </c>
      <c r="B7" s="205"/>
      <c r="C7" s="205"/>
      <c r="D7" s="205"/>
      <c r="E7" s="205"/>
      <c r="F7" s="205"/>
      <c r="G7" s="18">
        <v>2</v>
      </c>
      <c r="H7" s="19">
        <v>3</v>
      </c>
      <c r="I7" s="19">
        <v>4</v>
      </c>
      <c r="J7" s="19">
        <v>5</v>
      </c>
      <c r="K7" s="19">
        <v>6</v>
      </c>
    </row>
    <row r="8" spans="1:11" x14ac:dyDescent="0.2">
      <c r="A8" s="216" t="s">
        <v>120</v>
      </c>
      <c r="B8" s="216"/>
      <c r="C8" s="216"/>
      <c r="D8" s="216"/>
      <c r="E8" s="216"/>
      <c r="F8" s="216"/>
      <c r="G8" s="20">
        <v>125</v>
      </c>
      <c r="H8" s="37">
        <f>SUM(H9:H13)</f>
        <v>89447970</v>
      </c>
      <c r="I8" s="37">
        <f>SUM(I9:I13)</f>
        <v>23495512</v>
      </c>
      <c r="J8" s="37">
        <f>SUM(J9:J13)</f>
        <v>154543920</v>
      </c>
      <c r="K8" s="37">
        <f>SUM(K9:K13)</f>
        <v>43615862</v>
      </c>
    </row>
    <row r="9" spans="1:11" x14ac:dyDescent="0.2">
      <c r="A9" s="188" t="s">
        <v>121</v>
      </c>
      <c r="B9" s="188"/>
      <c r="C9" s="188"/>
      <c r="D9" s="188"/>
      <c r="E9" s="188"/>
      <c r="F9" s="188"/>
      <c r="G9" s="15">
        <v>126</v>
      </c>
      <c r="H9" s="33">
        <v>32231141</v>
      </c>
      <c r="I9" s="33">
        <v>9115296</v>
      </c>
      <c r="J9" s="33">
        <v>112724710</v>
      </c>
      <c r="K9" s="33">
        <v>32844542</v>
      </c>
    </row>
    <row r="10" spans="1:11" x14ac:dyDescent="0.2">
      <c r="A10" s="188" t="s">
        <v>122</v>
      </c>
      <c r="B10" s="188"/>
      <c r="C10" s="188"/>
      <c r="D10" s="188"/>
      <c r="E10" s="188"/>
      <c r="F10" s="188"/>
      <c r="G10" s="15">
        <v>127</v>
      </c>
      <c r="H10" s="33">
        <v>29838490</v>
      </c>
      <c r="I10" s="33">
        <v>7583001</v>
      </c>
      <c r="J10" s="33">
        <v>32112942</v>
      </c>
      <c r="K10" s="33">
        <v>8400286</v>
      </c>
    </row>
    <row r="11" spans="1:11" x14ac:dyDescent="0.2">
      <c r="A11" s="188" t="s">
        <v>123</v>
      </c>
      <c r="B11" s="188"/>
      <c r="C11" s="188"/>
      <c r="D11" s="188"/>
      <c r="E11" s="188"/>
      <c r="F11" s="188"/>
      <c r="G11" s="15">
        <v>128</v>
      </c>
      <c r="H11" s="33">
        <v>152646</v>
      </c>
      <c r="I11" s="33">
        <v>38064</v>
      </c>
      <c r="J11" s="33">
        <v>148888</v>
      </c>
      <c r="K11" s="33">
        <v>36449</v>
      </c>
    </row>
    <row r="12" spans="1:11" x14ac:dyDescent="0.2">
      <c r="A12" s="188" t="s">
        <v>124</v>
      </c>
      <c r="B12" s="188"/>
      <c r="C12" s="188"/>
      <c r="D12" s="188"/>
      <c r="E12" s="188"/>
      <c r="F12" s="188"/>
      <c r="G12" s="15">
        <v>129</v>
      </c>
      <c r="H12" s="33">
        <v>21753134</v>
      </c>
      <c r="I12" s="33">
        <v>5172816</v>
      </c>
      <c r="J12" s="33">
        <v>4447599</v>
      </c>
      <c r="K12" s="33">
        <v>1315599</v>
      </c>
    </row>
    <row r="13" spans="1:11" x14ac:dyDescent="0.2">
      <c r="A13" s="188" t="s">
        <v>125</v>
      </c>
      <c r="B13" s="188"/>
      <c r="C13" s="188"/>
      <c r="D13" s="188"/>
      <c r="E13" s="188"/>
      <c r="F13" s="188"/>
      <c r="G13" s="15">
        <v>130</v>
      </c>
      <c r="H13" s="33">
        <v>5472559</v>
      </c>
      <c r="I13" s="33">
        <v>1586335</v>
      </c>
      <c r="J13" s="33">
        <v>5109781</v>
      </c>
      <c r="K13" s="33">
        <v>1018986</v>
      </c>
    </row>
    <row r="14" spans="1:11" x14ac:dyDescent="0.2">
      <c r="A14" s="216" t="s">
        <v>126</v>
      </c>
      <c r="B14" s="216"/>
      <c r="C14" s="216"/>
      <c r="D14" s="216"/>
      <c r="E14" s="216"/>
      <c r="F14" s="216"/>
      <c r="G14" s="20">
        <v>131</v>
      </c>
      <c r="H14" s="37">
        <f>H15+H16+H20+H24+H25+H26+H29+H36</f>
        <v>86725417</v>
      </c>
      <c r="I14" s="37">
        <f>I15+I16+I20+I24+I25+I26+I29+I36</f>
        <v>24196903</v>
      </c>
      <c r="J14" s="37">
        <f>J15+J16+J20+J24+J25+J26+J29+J36</f>
        <v>141590583</v>
      </c>
      <c r="K14" s="37">
        <f>K15+K16+K20+K24+K25+K26+K29+K36</f>
        <v>41490741</v>
      </c>
    </row>
    <row r="15" spans="1:11" x14ac:dyDescent="0.2">
      <c r="A15" s="188" t="s">
        <v>108</v>
      </c>
      <c r="B15" s="188"/>
      <c r="C15" s="188"/>
      <c r="D15" s="188"/>
      <c r="E15" s="188"/>
      <c r="F15" s="188"/>
      <c r="G15" s="15">
        <v>132</v>
      </c>
      <c r="H15" s="33">
        <v>0</v>
      </c>
      <c r="I15" s="33">
        <v>0</v>
      </c>
      <c r="J15" s="33">
        <v>0</v>
      </c>
      <c r="K15" s="33">
        <v>0</v>
      </c>
    </row>
    <row r="16" spans="1:11" x14ac:dyDescent="0.2">
      <c r="A16" s="217" t="s">
        <v>127</v>
      </c>
      <c r="B16" s="217"/>
      <c r="C16" s="217"/>
      <c r="D16" s="217"/>
      <c r="E16" s="217"/>
      <c r="F16" s="217"/>
      <c r="G16" s="20">
        <v>133</v>
      </c>
      <c r="H16" s="37">
        <f>SUM(H17:H19)</f>
        <v>38406532</v>
      </c>
      <c r="I16" s="37">
        <f>SUM(I17:I19)</f>
        <v>12723339</v>
      </c>
      <c r="J16" s="37">
        <f>SUM(J17:J19)</f>
        <v>98994972</v>
      </c>
      <c r="K16" s="37">
        <f>SUM(K17:K19)</f>
        <v>29676760</v>
      </c>
    </row>
    <row r="17" spans="1:11" x14ac:dyDescent="0.2">
      <c r="A17" s="218" t="s">
        <v>128</v>
      </c>
      <c r="B17" s="218"/>
      <c r="C17" s="218"/>
      <c r="D17" s="218"/>
      <c r="E17" s="218"/>
      <c r="F17" s="218"/>
      <c r="G17" s="15">
        <v>134</v>
      </c>
      <c r="H17" s="33">
        <v>1390484</v>
      </c>
      <c r="I17" s="33">
        <v>452875</v>
      </c>
      <c r="J17" s="33">
        <v>1296670</v>
      </c>
      <c r="K17" s="33">
        <v>286807</v>
      </c>
    </row>
    <row r="18" spans="1:11" x14ac:dyDescent="0.2">
      <c r="A18" s="218" t="s">
        <v>129</v>
      </c>
      <c r="B18" s="218"/>
      <c r="C18" s="218"/>
      <c r="D18" s="218"/>
      <c r="E18" s="218"/>
      <c r="F18" s="218"/>
      <c r="G18" s="15">
        <v>135</v>
      </c>
      <c r="H18" s="33">
        <v>16322736</v>
      </c>
      <c r="I18" s="33">
        <v>6938778</v>
      </c>
      <c r="J18" s="33">
        <v>78868231</v>
      </c>
      <c r="K18" s="33">
        <v>24215901</v>
      </c>
    </row>
    <row r="19" spans="1:11" x14ac:dyDescent="0.2">
      <c r="A19" s="218" t="s">
        <v>130</v>
      </c>
      <c r="B19" s="218"/>
      <c r="C19" s="218"/>
      <c r="D19" s="218"/>
      <c r="E19" s="218"/>
      <c r="F19" s="218"/>
      <c r="G19" s="15">
        <v>136</v>
      </c>
      <c r="H19" s="33">
        <v>20693312</v>
      </c>
      <c r="I19" s="33">
        <v>5331686</v>
      </c>
      <c r="J19" s="33">
        <v>18830071</v>
      </c>
      <c r="K19" s="33">
        <v>5174052</v>
      </c>
    </row>
    <row r="20" spans="1:11" x14ac:dyDescent="0.2">
      <c r="A20" s="217" t="s">
        <v>131</v>
      </c>
      <c r="B20" s="217"/>
      <c r="C20" s="217"/>
      <c r="D20" s="217"/>
      <c r="E20" s="217"/>
      <c r="F20" s="217"/>
      <c r="G20" s="20">
        <v>137</v>
      </c>
      <c r="H20" s="37">
        <f>SUM(H21:H23)</f>
        <v>22580173</v>
      </c>
      <c r="I20" s="37">
        <f>SUM(I21:I23)</f>
        <v>4138589</v>
      </c>
      <c r="J20" s="37">
        <f>SUM(J21:J23)</f>
        <v>18543248</v>
      </c>
      <c r="K20" s="37">
        <f>SUM(K21:K23)</f>
        <v>4241292</v>
      </c>
    </row>
    <row r="21" spans="1:11" x14ac:dyDescent="0.2">
      <c r="A21" s="218" t="s">
        <v>109</v>
      </c>
      <c r="B21" s="218"/>
      <c r="C21" s="218"/>
      <c r="D21" s="218"/>
      <c r="E21" s="218"/>
      <c r="F21" s="218"/>
      <c r="G21" s="15">
        <v>138</v>
      </c>
      <c r="H21" s="33">
        <v>13754210</v>
      </c>
      <c r="I21" s="33">
        <v>2387136</v>
      </c>
      <c r="J21" s="33">
        <v>10937353</v>
      </c>
      <c r="K21" s="33">
        <v>2456254</v>
      </c>
    </row>
    <row r="22" spans="1:11" x14ac:dyDescent="0.2">
      <c r="A22" s="218" t="s">
        <v>110</v>
      </c>
      <c r="B22" s="218"/>
      <c r="C22" s="218"/>
      <c r="D22" s="218"/>
      <c r="E22" s="218"/>
      <c r="F22" s="218"/>
      <c r="G22" s="15">
        <v>139</v>
      </c>
      <c r="H22" s="33">
        <v>6639764</v>
      </c>
      <c r="I22" s="33">
        <v>1192889</v>
      </c>
      <c r="J22" s="33">
        <v>5381565</v>
      </c>
      <c r="K22" s="33">
        <v>1223291</v>
      </c>
    </row>
    <row r="23" spans="1:11" x14ac:dyDescent="0.2">
      <c r="A23" s="218" t="s">
        <v>111</v>
      </c>
      <c r="B23" s="218"/>
      <c r="C23" s="218"/>
      <c r="D23" s="218"/>
      <c r="E23" s="218"/>
      <c r="F23" s="218"/>
      <c r="G23" s="15">
        <v>140</v>
      </c>
      <c r="H23" s="33">
        <v>2186199</v>
      </c>
      <c r="I23" s="33">
        <v>558564</v>
      </c>
      <c r="J23" s="33">
        <v>2224330</v>
      </c>
      <c r="K23" s="33">
        <v>561747</v>
      </c>
    </row>
    <row r="24" spans="1:11" x14ac:dyDescent="0.2">
      <c r="A24" s="188" t="s">
        <v>112</v>
      </c>
      <c r="B24" s="188"/>
      <c r="C24" s="188"/>
      <c r="D24" s="188"/>
      <c r="E24" s="188"/>
      <c r="F24" s="188"/>
      <c r="G24" s="15">
        <v>141</v>
      </c>
      <c r="H24" s="33">
        <v>21498318</v>
      </c>
      <c r="I24" s="33">
        <v>5559069</v>
      </c>
      <c r="J24" s="33">
        <v>19161505</v>
      </c>
      <c r="K24" s="33">
        <v>4805688</v>
      </c>
    </row>
    <row r="25" spans="1:11" x14ac:dyDescent="0.2">
      <c r="A25" s="188" t="s">
        <v>113</v>
      </c>
      <c r="B25" s="188"/>
      <c r="C25" s="188"/>
      <c r="D25" s="188"/>
      <c r="E25" s="188"/>
      <c r="F25" s="188"/>
      <c r="G25" s="15">
        <v>142</v>
      </c>
      <c r="H25" s="33">
        <v>3208765</v>
      </c>
      <c r="I25" s="33">
        <v>1269668</v>
      </c>
      <c r="J25" s="33">
        <v>4072432</v>
      </c>
      <c r="K25" s="33">
        <v>2083345</v>
      </c>
    </row>
    <row r="26" spans="1:11" x14ac:dyDescent="0.2">
      <c r="A26" s="217" t="s">
        <v>132</v>
      </c>
      <c r="B26" s="217"/>
      <c r="C26" s="217"/>
      <c r="D26" s="217"/>
      <c r="E26" s="217"/>
      <c r="F26" s="217"/>
      <c r="G26" s="20">
        <v>143</v>
      </c>
      <c r="H26" s="37">
        <f>H27+H28</f>
        <v>20150</v>
      </c>
      <c r="I26" s="37">
        <f>I27+I28</f>
        <v>20150</v>
      </c>
      <c r="J26" s="37">
        <f>J27+J28</f>
        <v>2768</v>
      </c>
      <c r="K26" s="37">
        <f>K27+K28</f>
        <v>2768</v>
      </c>
    </row>
    <row r="27" spans="1:11" x14ac:dyDescent="0.2">
      <c r="A27" s="218" t="s">
        <v>133</v>
      </c>
      <c r="B27" s="218"/>
      <c r="C27" s="218"/>
      <c r="D27" s="218"/>
      <c r="E27" s="218"/>
      <c r="F27" s="218"/>
      <c r="G27" s="15">
        <v>144</v>
      </c>
      <c r="H27" s="33">
        <v>0</v>
      </c>
      <c r="I27" s="33">
        <v>0</v>
      </c>
      <c r="J27" s="33">
        <v>0</v>
      </c>
      <c r="K27" s="33">
        <v>0</v>
      </c>
    </row>
    <row r="28" spans="1:11" x14ac:dyDescent="0.2">
      <c r="A28" s="218" t="s">
        <v>134</v>
      </c>
      <c r="B28" s="218"/>
      <c r="C28" s="218"/>
      <c r="D28" s="218"/>
      <c r="E28" s="218"/>
      <c r="F28" s="218"/>
      <c r="G28" s="15">
        <v>145</v>
      </c>
      <c r="H28" s="33">
        <v>20150</v>
      </c>
      <c r="I28" s="33">
        <v>20150</v>
      </c>
      <c r="J28" s="33">
        <v>2768</v>
      </c>
      <c r="K28" s="33">
        <v>2768</v>
      </c>
    </row>
    <row r="29" spans="1:11" x14ac:dyDescent="0.2">
      <c r="A29" s="217" t="s">
        <v>135</v>
      </c>
      <c r="B29" s="217"/>
      <c r="C29" s="217"/>
      <c r="D29" s="217"/>
      <c r="E29" s="217"/>
      <c r="F29" s="217"/>
      <c r="G29" s="20">
        <v>146</v>
      </c>
      <c r="H29" s="37">
        <f>SUM(H30:H35)</f>
        <v>370749</v>
      </c>
      <c r="I29" s="37">
        <f>SUM(I30:I35)</f>
        <v>370749</v>
      </c>
      <c r="J29" s="37">
        <f>SUM(J30:J35)</f>
        <v>112052</v>
      </c>
      <c r="K29" s="37">
        <f>SUM(K30:K35)</f>
        <v>112052</v>
      </c>
    </row>
    <row r="30" spans="1:11" x14ac:dyDescent="0.2">
      <c r="A30" s="218" t="s">
        <v>136</v>
      </c>
      <c r="B30" s="218"/>
      <c r="C30" s="218"/>
      <c r="D30" s="218"/>
      <c r="E30" s="218"/>
      <c r="F30" s="218"/>
      <c r="G30" s="15">
        <v>147</v>
      </c>
      <c r="H30" s="33">
        <v>370749</v>
      </c>
      <c r="I30" s="33">
        <v>370749</v>
      </c>
      <c r="J30" s="33">
        <v>112052</v>
      </c>
      <c r="K30" s="33">
        <v>112052</v>
      </c>
    </row>
    <row r="31" spans="1:11" x14ac:dyDescent="0.2">
      <c r="A31" s="218" t="s">
        <v>137</v>
      </c>
      <c r="B31" s="218"/>
      <c r="C31" s="218"/>
      <c r="D31" s="218"/>
      <c r="E31" s="218"/>
      <c r="F31" s="218"/>
      <c r="G31" s="15">
        <v>148</v>
      </c>
      <c r="H31" s="33">
        <v>0</v>
      </c>
      <c r="I31" s="33">
        <v>0</v>
      </c>
      <c r="J31" s="33">
        <v>0</v>
      </c>
      <c r="K31" s="33">
        <v>0</v>
      </c>
    </row>
    <row r="32" spans="1:11" x14ac:dyDescent="0.2">
      <c r="A32" s="218" t="s">
        <v>138</v>
      </c>
      <c r="B32" s="218"/>
      <c r="C32" s="218"/>
      <c r="D32" s="218"/>
      <c r="E32" s="218"/>
      <c r="F32" s="218"/>
      <c r="G32" s="15">
        <v>149</v>
      </c>
      <c r="H32" s="33">
        <v>0</v>
      </c>
      <c r="I32" s="33">
        <v>0</v>
      </c>
      <c r="J32" s="33">
        <v>0</v>
      </c>
      <c r="K32" s="33">
        <v>0</v>
      </c>
    </row>
    <row r="33" spans="1:11" x14ac:dyDescent="0.2">
      <c r="A33" s="218" t="s">
        <v>139</v>
      </c>
      <c r="B33" s="218"/>
      <c r="C33" s="218"/>
      <c r="D33" s="218"/>
      <c r="E33" s="218"/>
      <c r="F33" s="218"/>
      <c r="G33" s="15">
        <v>150</v>
      </c>
      <c r="H33" s="33">
        <v>0</v>
      </c>
      <c r="I33" s="33">
        <v>0</v>
      </c>
      <c r="J33" s="33">
        <v>0</v>
      </c>
      <c r="K33" s="33">
        <v>0</v>
      </c>
    </row>
    <row r="34" spans="1:11" x14ac:dyDescent="0.2">
      <c r="A34" s="218" t="s">
        <v>140</v>
      </c>
      <c r="B34" s="218"/>
      <c r="C34" s="218"/>
      <c r="D34" s="218"/>
      <c r="E34" s="218"/>
      <c r="F34" s="218"/>
      <c r="G34" s="15">
        <v>151</v>
      </c>
      <c r="H34" s="33">
        <v>0</v>
      </c>
      <c r="I34" s="33">
        <v>0</v>
      </c>
      <c r="J34" s="33">
        <v>0</v>
      </c>
      <c r="K34" s="33">
        <v>0</v>
      </c>
    </row>
    <row r="35" spans="1:11" x14ac:dyDescent="0.2">
      <c r="A35" s="218" t="s">
        <v>141</v>
      </c>
      <c r="B35" s="218"/>
      <c r="C35" s="218"/>
      <c r="D35" s="218"/>
      <c r="E35" s="218"/>
      <c r="F35" s="218"/>
      <c r="G35" s="15">
        <v>152</v>
      </c>
      <c r="H35" s="33">
        <v>0</v>
      </c>
      <c r="I35" s="33">
        <v>0</v>
      </c>
      <c r="J35" s="33">
        <v>0</v>
      </c>
      <c r="K35" s="33">
        <v>0</v>
      </c>
    </row>
    <row r="36" spans="1:11" x14ac:dyDescent="0.2">
      <c r="A36" s="188" t="s">
        <v>114</v>
      </c>
      <c r="B36" s="188"/>
      <c r="C36" s="188"/>
      <c r="D36" s="188"/>
      <c r="E36" s="188"/>
      <c r="F36" s="188"/>
      <c r="G36" s="15">
        <v>153</v>
      </c>
      <c r="H36" s="33">
        <v>640730</v>
      </c>
      <c r="I36" s="33">
        <v>115339</v>
      </c>
      <c r="J36" s="33">
        <v>703606</v>
      </c>
      <c r="K36" s="33">
        <v>568836</v>
      </c>
    </row>
    <row r="37" spans="1:11" x14ac:dyDescent="0.2">
      <c r="A37" s="216" t="s">
        <v>142</v>
      </c>
      <c r="B37" s="216"/>
      <c r="C37" s="216"/>
      <c r="D37" s="216"/>
      <c r="E37" s="216"/>
      <c r="F37" s="216"/>
      <c r="G37" s="20">
        <v>154</v>
      </c>
      <c r="H37" s="37">
        <f>SUM(H38:H47)</f>
        <v>46712900</v>
      </c>
      <c r="I37" s="37">
        <f>SUM(I38:I47)</f>
        <v>759156</v>
      </c>
      <c r="J37" s="37">
        <f>SUM(J38:J47)</f>
        <v>35521229</v>
      </c>
      <c r="K37" s="37">
        <f>SUM(K38:K47)</f>
        <v>616752</v>
      </c>
    </row>
    <row r="38" spans="1:11" x14ac:dyDescent="0.2">
      <c r="A38" s="188" t="s">
        <v>143</v>
      </c>
      <c r="B38" s="188"/>
      <c r="C38" s="188"/>
      <c r="D38" s="188"/>
      <c r="E38" s="188"/>
      <c r="F38" s="188"/>
      <c r="G38" s="15">
        <v>155</v>
      </c>
      <c r="H38" s="33">
        <v>45103731</v>
      </c>
      <c r="I38" s="33">
        <v>403389</v>
      </c>
      <c r="J38" s="33">
        <v>32827192</v>
      </c>
      <c r="K38" s="33">
        <v>0</v>
      </c>
    </row>
    <row r="39" spans="1:11" ht="25.15" customHeight="1" x14ac:dyDescent="0.2">
      <c r="A39" s="188" t="s">
        <v>144</v>
      </c>
      <c r="B39" s="188"/>
      <c r="C39" s="188"/>
      <c r="D39" s="188"/>
      <c r="E39" s="188"/>
      <c r="F39" s="188"/>
      <c r="G39" s="15">
        <v>156</v>
      </c>
      <c r="H39" s="33">
        <v>0</v>
      </c>
      <c r="I39" s="33">
        <v>0</v>
      </c>
      <c r="J39" s="33">
        <v>0</v>
      </c>
      <c r="K39" s="33">
        <v>0</v>
      </c>
    </row>
    <row r="40" spans="1:11" ht="25.15" customHeight="1" x14ac:dyDescent="0.2">
      <c r="A40" s="188" t="s">
        <v>145</v>
      </c>
      <c r="B40" s="188"/>
      <c r="C40" s="188"/>
      <c r="D40" s="188"/>
      <c r="E40" s="188"/>
      <c r="F40" s="188"/>
      <c r="G40" s="15">
        <v>157</v>
      </c>
      <c r="H40" s="33">
        <v>0</v>
      </c>
      <c r="I40" s="33">
        <v>0</v>
      </c>
      <c r="J40" s="33">
        <v>0</v>
      </c>
      <c r="K40" s="33">
        <v>0</v>
      </c>
    </row>
    <row r="41" spans="1:11" ht="25.15" customHeight="1" x14ac:dyDescent="0.2">
      <c r="A41" s="188" t="s">
        <v>146</v>
      </c>
      <c r="B41" s="188"/>
      <c r="C41" s="188"/>
      <c r="D41" s="188"/>
      <c r="E41" s="188"/>
      <c r="F41" s="188"/>
      <c r="G41" s="15">
        <v>158</v>
      </c>
      <c r="H41" s="33">
        <v>1447246</v>
      </c>
      <c r="I41" s="33">
        <v>473818</v>
      </c>
      <c r="J41" s="33">
        <v>1476783</v>
      </c>
      <c r="K41" s="33">
        <v>420564</v>
      </c>
    </row>
    <row r="42" spans="1:11" ht="25.15" customHeight="1" x14ac:dyDescent="0.2">
      <c r="A42" s="188" t="s">
        <v>147</v>
      </c>
      <c r="B42" s="188"/>
      <c r="C42" s="188"/>
      <c r="D42" s="188"/>
      <c r="E42" s="188"/>
      <c r="F42" s="188"/>
      <c r="G42" s="15">
        <v>159</v>
      </c>
      <c r="H42" s="33">
        <v>4625</v>
      </c>
      <c r="I42" s="33">
        <v>1616</v>
      </c>
      <c r="J42" s="33">
        <v>476307</v>
      </c>
      <c r="K42" s="33">
        <v>24756</v>
      </c>
    </row>
    <row r="43" spans="1:11" x14ac:dyDescent="0.2">
      <c r="A43" s="188" t="s">
        <v>148</v>
      </c>
      <c r="B43" s="188"/>
      <c r="C43" s="188"/>
      <c r="D43" s="188"/>
      <c r="E43" s="188"/>
      <c r="F43" s="188"/>
      <c r="G43" s="15">
        <v>160</v>
      </c>
      <c r="H43" s="33">
        <v>0</v>
      </c>
      <c r="I43" s="33">
        <v>0</v>
      </c>
      <c r="J43" s="33">
        <v>0</v>
      </c>
      <c r="K43" s="33">
        <v>0</v>
      </c>
    </row>
    <row r="44" spans="1:11" x14ac:dyDescent="0.2">
      <c r="A44" s="188" t="s">
        <v>149</v>
      </c>
      <c r="B44" s="188"/>
      <c r="C44" s="188"/>
      <c r="D44" s="188"/>
      <c r="E44" s="188"/>
      <c r="F44" s="188"/>
      <c r="G44" s="15">
        <v>161</v>
      </c>
      <c r="H44" s="33">
        <v>114239</v>
      </c>
      <c r="I44" s="33">
        <v>65731</v>
      </c>
      <c r="J44" s="33">
        <v>432396</v>
      </c>
      <c r="K44" s="33">
        <v>118862</v>
      </c>
    </row>
    <row r="45" spans="1:11" x14ac:dyDescent="0.2">
      <c r="A45" s="188" t="s">
        <v>150</v>
      </c>
      <c r="B45" s="188"/>
      <c r="C45" s="188"/>
      <c r="D45" s="188"/>
      <c r="E45" s="188"/>
      <c r="F45" s="188"/>
      <c r="G45" s="15">
        <v>162</v>
      </c>
      <c r="H45" s="33">
        <v>43059</v>
      </c>
      <c r="I45" s="33">
        <v>-185398</v>
      </c>
      <c r="J45" s="33">
        <v>308479</v>
      </c>
      <c r="K45" s="33">
        <v>52498</v>
      </c>
    </row>
    <row r="46" spans="1:11" x14ac:dyDescent="0.2">
      <c r="A46" s="188" t="s">
        <v>151</v>
      </c>
      <c r="B46" s="188"/>
      <c r="C46" s="188"/>
      <c r="D46" s="188"/>
      <c r="E46" s="188"/>
      <c r="F46" s="188"/>
      <c r="G46" s="15">
        <v>163</v>
      </c>
      <c r="H46" s="33">
        <v>0</v>
      </c>
      <c r="I46" s="33">
        <v>0</v>
      </c>
      <c r="J46" s="33">
        <v>72</v>
      </c>
      <c r="K46" s="33">
        <v>72</v>
      </c>
    </row>
    <row r="47" spans="1:11" x14ac:dyDescent="0.2">
      <c r="A47" s="188" t="s">
        <v>152</v>
      </c>
      <c r="B47" s="188"/>
      <c r="C47" s="188"/>
      <c r="D47" s="188"/>
      <c r="E47" s="188"/>
      <c r="F47" s="188"/>
      <c r="G47" s="15">
        <v>164</v>
      </c>
      <c r="H47" s="33">
        <v>0</v>
      </c>
      <c r="I47" s="33">
        <v>0</v>
      </c>
      <c r="J47" s="33">
        <v>0</v>
      </c>
      <c r="K47" s="33">
        <v>0</v>
      </c>
    </row>
    <row r="48" spans="1:11" x14ac:dyDescent="0.2">
      <c r="A48" s="216" t="s">
        <v>153</v>
      </c>
      <c r="B48" s="216"/>
      <c r="C48" s="216"/>
      <c r="D48" s="216"/>
      <c r="E48" s="216"/>
      <c r="F48" s="216"/>
      <c r="G48" s="20">
        <v>165</v>
      </c>
      <c r="H48" s="37">
        <f>SUM(H49:H55)</f>
        <v>248386</v>
      </c>
      <c r="I48" s="37">
        <f>SUM(I49:I55)</f>
        <v>-167429</v>
      </c>
      <c r="J48" s="37">
        <f>SUM(J49:J55)</f>
        <v>851425</v>
      </c>
      <c r="K48" s="37">
        <f>SUM(K49:K55)</f>
        <v>147871</v>
      </c>
    </row>
    <row r="49" spans="1:11" ht="25.15" customHeight="1" x14ac:dyDescent="0.2">
      <c r="A49" s="188" t="s">
        <v>154</v>
      </c>
      <c r="B49" s="188"/>
      <c r="C49" s="188"/>
      <c r="D49" s="188"/>
      <c r="E49" s="188"/>
      <c r="F49" s="188"/>
      <c r="G49" s="15">
        <v>166</v>
      </c>
      <c r="H49" s="33">
        <v>5473</v>
      </c>
      <c r="I49" s="33">
        <v>0</v>
      </c>
      <c r="J49" s="33">
        <v>29416</v>
      </c>
      <c r="K49" s="33">
        <v>4485</v>
      </c>
    </row>
    <row r="50" spans="1:11" x14ac:dyDescent="0.2">
      <c r="A50" s="212" t="s">
        <v>155</v>
      </c>
      <c r="B50" s="212"/>
      <c r="C50" s="212"/>
      <c r="D50" s="212"/>
      <c r="E50" s="212"/>
      <c r="F50" s="212"/>
      <c r="G50" s="15">
        <v>167</v>
      </c>
      <c r="H50" s="33">
        <v>32233</v>
      </c>
      <c r="I50" s="33">
        <v>8139</v>
      </c>
      <c r="J50" s="33">
        <v>162855</v>
      </c>
      <c r="K50" s="33">
        <v>87627</v>
      </c>
    </row>
    <row r="51" spans="1:11" x14ac:dyDescent="0.2">
      <c r="A51" s="212" t="s">
        <v>156</v>
      </c>
      <c r="B51" s="212"/>
      <c r="C51" s="212"/>
      <c r="D51" s="212"/>
      <c r="E51" s="212"/>
      <c r="F51" s="212"/>
      <c r="G51" s="15">
        <v>168</v>
      </c>
      <c r="H51" s="33">
        <v>178426</v>
      </c>
      <c r="I51" s="33">
        <v>77131</v>
      </c>
      <c r="J51" s="33">
        <v>182219</v>
      </c>
      <c r="K51" s="33">
        <v>58093</v>
      </c>
    </row>
    <row r="52" spans="1:11" x14ac:dyDescent="0.2">
      <c r="A52" s="212" t="s">
        <v>157</v>
      </c>
      <c r="B52" s="212"/>
      <c r="C52" s="212"/>
      <c r="D52" s="212"/>
      <c r="E52" s="212"/>
      <c r="F52" s="212"/>
      <c r="G52" s="15">
        <v>169</v>
      </c>
      <c r="H52" s="33">
        <v>32184</v>
      </c>
      <c r="I52" s="33">
        <v>-252769</v>
      </c>
      <c r="J52" s="33">
        <v>476935</v>
      </c>
      <c r="K52" s="33">
        <v>-2334</v>
      </c>
    </row>
    <row r="53" spans="1:11" x14ac:dyDescent="0.2">
      <c r="A53" s="212" t="s">
        <v>158</v>
      </c>
      <c r="B53" s="212"/>
      <c r="C53" s="212"/>
      <c r="D53" s="212"/>
      <c r="E53" s="212"/>
      <c r="F53" s="212"/>
      <c r="G53" s="15">
        <v>170</v>
      </c>
      <c r="H53" s="33">
        <v>70</v>
      </c>
      <c r="I53" s="33">
        <v>70</v>
      </c>
      <c r="J53" s="33">
        <v>0</v>
      </c>
      <c r="K53" s="33">
        <v>0</v>
      </c>
    </row>
    <row r="54" spans="1:11" x14ac:dyDescent="0.2">
      <c r="A54" s="212" t="s">
        <v>159</v>
      </c>
      <c r="B54" s="212"/>
      <c r="C54" s="212"/>
      <c r="D54" s="212"/>
      <c r="E54" s="212"/>
      <c r="F54" s="212"/>
      <c r="G54" s="15">
        <v>171</v>
      </c>
      <c r="H54" s="33">
        <v>0</v>
      </c>
      <c r="I54" s="33">
        <v>0</v>
      </c>
      <c r="J54" s="33">
        <v>0</v>
      </c>
      <c r="K54" s="33">
        <v>0</v>
      </c>
    </row>
    <row r="55" spans="1:11" x14ac:dyDescent="0.2">
      <c r="A55" s="212" t="s">
        <v>160</v>
      </c>
      <c r="B55" s="212"/>
      <c r="C55" s="212"/>
      <c r="D55" s="212"/>
      <c r="E55" s="212"/>
      <c r="F55" s="212"/>
      <c r="G55" s="15">
        <v>172</v>
      </c>
      <c r="H55" s="33">
        <v>0</v>
      </c>
      <c r="I55" s="33">
        <v>0</v>
      </c>
      <c r="J55" s="33">
        <v>0</v>
      </c>
      <c r="K55" s="33">
        <v>0</v>
      </c>
    </row>
    <row r="56" spans="1:11" ht="22.15" customHeight="1" x14ac:dyDescent="0.2">
      <c r="A56" s="221" t="s">
        <v>161</v>
      </c>
      <c r="B56" s="221"/>
      <c r="C56" s="221"/>
      <c r="D56" s="221"/>
      <c r="E56" s="221"/>
      <c r="F56" s="221"/>
      <c r="G56" s="15">
        <v>173</v>
      </c>
      <c r="H56" s="33">
        <v>0</v>
      </c>
      <c r="I56" s="33">
        <v>0</v>
      </c>
      <c r="J56" s="33">
        <v>0</v>
      </c>
      <c r="K56" s="33">
        <v>0</v>
      </c>
    </row>
    <row r="57" spans="1:11" x14ac:dyDescent="0.2">
      <c r="A57" s="221" t="s">
        <v>162</v>
      </c>
      <c r="B57" s="221"/>
      <c r="C57" s="221"/>
      <c r="D57" s="221"/>
      <c r="E57" s="221"/>
      <c r="F57" s="221"/>
      <c r="G57" s="15">
        <v>174</v>
      </c>
      <c r="H57" s="33">
        <v>0</v>
      </c>
      <c r="I57" s="33">
        <v>0</v>
      </c>
      <c r="J57" s="33">
        <v>0</v>
      </c>
      <c r="K57" s="33">
        <v>0</v>
      </c>
    </row>
    <row r="58" spans="1:11" ht="24.6" customHeight="1" x14ac:dyDescent="0.2">
      <c r="A58" s="221" t="s">
        <v>163</v>
      </c>
      <c r="B58" s="221"/>
      <c r="C58" s="221"/>
      <c r="D58" s="221"/>
      <c r="E58" s="221"/>
      <c r="F58" s="221"/>
      <c r="G58" s="15">
        <v>175</v>
      </c>
      <c r="H58" s="33">
        <v>0</v>
      </c>
      <c r="I58" s="33">
        <v>0</v>
      </c>
      <c r="J58" s="33">
        <v>0</v>
      </c>
      <c r="K58" s="33">
        <v>0</v>
      </c>
    </row>
    <row r="59" spans="1:11" x14ac:dyDescent="0.2">
      <c r="A59" s="221" t="s">
        <v>164</v>
      </c>
      <c r="B59" s="221"/>
      <c r="C59" s="221"/>
      <c r="D59" s="221"/>
      <c r="E59" s="221"/>
      <c r="F59" s="221"/>
      <c r="G59" s="15">
        <v>176</v>
      </c>
      <c r="H59" s="33">
        <v>0</v>
      </c>
      <c r="I59" s="33">
        <v>0</v>
      </c>
      <c r="J59" s="33">
        <v>0</v>
      </c>
      <c r="K59" s="33">
        <v>0</v>
      </c>
    </row>
    <row r="60" spans="1:11" x14ac:dyDescent="0.2">
      <c r="A60" s="216" t="s">
        <v>165</v>
      </c>
      <c r="B60" s="216"/>
      <c r="C60" s="216"/>
      <c r="D60" s="216"/>
      <c r="E60" s="216"/>
      <c r="F60" s="216"/>
      <c r="G60" s="20">
        <v>177</v>
      </c>
      <c r="H60" s="37">
        <f>H8+H37+H56+H57</f>
        <v>136160870</v>
      </c>
      <c r="I60" s="37">
        <f t="shared" ref="I60:K60" si="0">I8+I37+I56+I57</f>
        <v>24254668</v>
      </c>
      <c r="J60" s="37">
        <f t="shared" si="0"/>
        <v>190065149</v>
      </c>
      <c r="K60" s="37">
        <f t="shared" si="0"/>
        <v>44232614</v>
      </c>
    </row>
    <row r="61" spans="1:11" x14ac:dyDescent="0.2">
      <c r="A61" s="216" t="s">
        <v>166</v>
      </c>
      <c r="B61" s="216"/>
      <c r="C61" s="216"/>
      <c r="D61" s="216"/>
      <c r="E61" s="216"/>
      <c r="F61" s="216"/>
      <c r="G61" s="20">
        <v>178</v>
      </c>
      <c r="H61" s="37">
        <f>H14+H48+H58+H59</f>
        <v>86973803</v>
      </c>
      <c r="I61" s="37">
        <f t="shared" ref="I61:K61" si="1">I14+I48+I58+I59</f>
        <v>24029474</v>
      </c>
      <c r="J61" s="37">
        <f t="shared" si="1"/>
        <v>142442008</v>
      </c>
      <c r="K61" s="37">
        <f t="shared" si="1"/>
        <v>41638612</v>
      </c>
    </row>
    <row r="62" spans="1:11" x14ac:dyDescent="0.2">
      <c r="A62" s="216" t="s">
        <v>167</v>
      </c>
      <c r="B62" s="216"/>
      <c r="C62" s="216"/>
      <c r="D62" s="216"/>
      <c r="E62" s="216"/>
      <c r="F62" s="216"/>
      <c r="G62" s="20">
        <v>179</v>
      </c>
      <c r="H62" s="37">
        <f>H60-H61</f>
        <v>49187067</v>
      </c>
      <c r="I62" s="37">
        <f t="shared" ref="I62:K62" si="2">I60-I61</f>
        <v>225194</v>
      </c>
      <c r="J62" s="37">
        <f t="shared" si="2"/>
        <v>47623141</v>
      </c>
      <c r="K62" s="37">
        <f t="shared" si="2"/>
        <v>2594002</v>
      </c>
    </row>
    <row r="63" spans="1:11" x14ac:dyDescent="0.2">
      <c r="A63" s="215" t="s">
        <v>168</v>
      </c>
      <c r="B63" s="215"/>
      <c r="C63" s="215"/>
      <c r="D63" s="215"/>
      <c r="E63" s="215"/>
      <c r="F63" s="215"/>
      <c r="G63" s="20">
        <v>180</v>
      </c>
      <c r="H63" s="37">
        <f>+IF((H60-H61)&gt;0,(H60-H61),0)</f>
        <v>49187067</v>
      </c>
      <c r="I63" s="37">
        <f t="shared" ref="I63:K63" si="3">+IF((I60-I61)&gt;0,(I60-I61),0)</f>
        <v>225194</v>
      </c>
      <c r="J63" s="37">
        <f t="shared" si="3"/>
        <v>47623141</v>
      </c>
      <c r="K63" s="37">
        <f t="shared" si="3"/>
        <v>2594002</v>
      </c>
    </row>
    <row r="64" spans="1:11" x14ac:dyDescent="0.2">
      <c r="A64" s="215" t="s">
        <v>169</v>
      </c>
      <c r="B64" s="215"/>
      <c r="C64" s="215"/>
      <c r="D64" s="215"/>
      <c r="E64" s="215"/>
      <c r="F64" s="215"/>
      <c r="G64" s="20">
        <v>181</v>
      </c>
      <c r="H64" s="37">
        <f>+IF((H60-H61)&lt;0,(H60-H61),0)</f>
        <v>0</v>
      </c>
      <c r="I64" s="37">
        <f t="shared" ref="I64:K64" si="4">+IF((I60-I61)&lt;0,(I60-I61),0)</f>
        <v>0</v>
      </c>
      <c r="J64" s="37">
        <f t="shared" si="4"/>
        <v>0</v>
      </c>
      <c r="K64" s="37">
        <f t="shared" si="4"/>
        <v>0</v>
      </c>
    </row>
    <row r="65" spans="1:11" x14ac:dyDescent="0.2">
      <c r="A65" s="221" t="s">
        <v>115</v>
      </c>
      <c r="B65" s="221"/>
      <c r="C65" s="221"/>
      <c r="D65" s="221"/>
      <c r="E65" s="221"/>
      <c r="F65" s="221"/>
      <c r="G65" s="15">
        <v>182</v>
      </c>
      <c r="H65" s="33">
        <v>0</v>
      </c>
      <c r="I65" s="33">
        <v>0</v>
      </c>
      <c r="J65" s="33">
        <v>0</v>
      </c>
      <c r="K65" s="33">
        <v>0</v>
      </c>
    </row>
    <row r="66" spans="1:11" x14ac:dyDescent="0.2">
      <c r="A66" s="216" t="s">
        <v>170</v>
      </c>
      <c r="B66" s="216"/>
      <c r="C66" s="216"/>
      <c r="D66" s="216"/>
      <c r="E66" s="216"/>
      <c r="F66" s="216"/>
      <c r="G66" s="20">
        <v>183</v>
      </c>
      <c r="H66" s="37">
        <f>H62-H65</f>
        <v>49187067</v>
      </c>
      <c r="I66" s="37">
        <f t="shared" ref="I66:K66" si="5">I62-I65</f>
        <v>225194</v>
      </c>
      <c r="J66" s="37">
        <f t="shared" si="5"/>
        <v>47623141</v>
      </c>
      <c r="K66" s="37">
        <f t="shared" si="5"/>
        <v>2594002</v>
      </c>
    </row>
    <row r="67" spans="1:11" x14ac:dyDescent="0.2">
      <c r="A67" s="215" t="s">
        <v>171</v>
      </c>
      <c r="B67" s="215"/>
      <c r="C67" s="215"/>
      <c r="D67" s="215"/>
      <c r="E67" s="215"/>
      <c r="F67" s="215"/>
      <c r="G67" s="20">
        <v>184</v>
      </c>
      <c r="H67" s="37">
        <f>+IF((H62-H65)&gt;0,(H62-H65),0)</f>
        <v>49187067</v>
      </c>
      <c r="I67" s="37">
        <f t="shared" ref="I67:K67" si="6">+IF((I62-I65)&gt;0,(I62-I65),0)</f>
        <v>225194</v>
      </c>
      <c r="J67" s="37">
        <f t="shared" si="6"/>
        <v>47623141</v>
      </c>
      <c r="K67" s="37">
        <f t="shared" si="6"/>
        <v>2594002</v>
      </c>
    </row>
    <row r="68" spans="1:11" x14ac:dyDescent="0.2">
      <c r="A68" s="215" t="s">
        <v>172</v>
      </c>
      <c r="B68" s="215"/>
      <c r="C68" s="215"/>
      <c r="D68" s="215"/>
      <c r="E68" s="215"/>
      <c r="F68" s="215"/>
      <c r="G68" s="20">
        <v>185</v>
      </c>
      <c r="H68" s="37">
        <f>+IF((H62-H65)&lt;0,(H62-H65),0)</f>
        <v>0</v>
      </c>
      <c r="I68" s="37">
        <f t="shared" ref="I68:K68" si="7">+IF((I62-I65)&lt;0,(I62-I65),0)</f>
        <v>0</v>
      </c>
      <c r="J68" s="37">
        <f t="shared" si="7"/>
        <v>0</v>
      </c>
      <c r="K68" s="37">
        <f t="shared" si="7"/>
        <v>0</v>
      </c>
    </row>
    <row r="69" spans="1:11" x14ac:dyDescent="0.2">
      <c r="A69" s="193" t="s">
        <v>173</v>
      </c>
      <c r="B69" s="193"/>
      <c r="C69" s="193"/>
      <c r="D69" s="193"/>
      <c r="E69" s="193"/>
      <c r="F69" s="193"/>
      <c r="G69" s="213"/>
      <c r="H69" s="213"/>
      <c r="I69" s="213"/>
      <c r="J69" s="214"/>
      <c r="K69" s="214"/>
    </row>
    <row r="70" spans="1:11" ht="22.15" customHeight="1" x14ac:dyDescent="0.2">
      <c r="A70" s="216" t="s">
        <v>174</v>
      </c>
      <c r="B70" s="216"/>
      <c r="C70" s="216"/>
      <c r="D70" s="216"/>
      <c r="E70" s="216"/>
      <c r="F70" s="216"/>
      <c r="G70" s="20">
        <v>186</v>
      </c>
      <c r="H70" s="37">
        <f>H71-H72</f>
        <v>0</v>
      </c>
      <c r="I70" s="37">
        <f>I71-I72</f>
        <v>0</v>
      </c>
      <c r="J70" s="37">
        <f>J71-J72</f>
        <v>0</v>
      </c>
      <c r="K70" s="37">
        <f>K71-K72</f>
        <v>0</v>
      </c>
    </row>
    <row r="71" spans="1:11" x14ac:dyDescent="0.2">
      <c r="A71" s="212" t="s">
        <v>175</v>
      </c>
      <c r="B71" s="212"/>
      <c r="C71" s="212"/>
      <c r="D71" s="212"/>
      <c r="E71" s="212"/>
      <c r="F71" s="212"/>
      <c r="G71" s="15">
        <v>187</v>
      </c>
      <c r="H71" s="33">
        <v>0</v>
      </c>
      <c r="I71" s="33">
        <v>0</v>
      </c>
      <c r="J71" s="33">
        <v>0</v>
      </c>
      <c r="K71" s="33">
        <v>0</v>
      </c>
    </row>
    <row r="72" spans="1:11" x14ac:dyDescent="0.2">
      <c r="A72" s="212" t="s">
        <v>176</v>
      </c>
      <c r="B72" s="212"/>
      <c r="C72" s="212"/>
      <c r="D72" s="212"/>
      <c r="E72" s="212"/>
      <c r="F72" s="212"/>
      <c r="G72" s="15">
        <v>188</v>
      </c>
      <c r="H72" s="33">
        <v>0</v>
      </c>
      <c r="I72" s="33">
        <v>0</v>
      </c>
      <c r="J72" s="33">
        <v>0</v>
      </c>
      <c r="K72" s="33">
        <v>0</v>
      </c>
    </row>
    <row r="73" spans="1:11" x14ac:dyDescent="0.2">
      <c r="A73" s="221" t="s">
        <v>177</v>
      </c>
      <c r="B73" s="221"/>
      <c r="C73" s="221"/>
      <c r="D73" s="221"/>
      <c r="E73" s="221"/>
      <c r="F73" s="221"/>
      <c r="G73" s="15">
        <v>189</v>
      </c>
      <c r="H73" s="33">
        <v>0</v>
      </c>
      <c r="I73" s="33">
        <v>0</v>
      </c>
      <c r="J73" s="33">
        <v>0</v>
      </c>
      <c r="K73" s="33">
        <v>0</v>
      </c>
    </row>
    <row r="74" spans="1:11" x14ac:dyDescent="0.2">
      <c r="A74" s="215" t="s">
        <v>178</v>
      </c>
      <c r="B74" s="215"/>
      <c r="C74" s="215"/>
      <c r="D74" s="215"/>
      <c r="E74" s="215"/>
      <c r="F74" s="215"/>
      <c r="G74" s="20">
        <v>190</v>
      </c>
      <c r="H74" s="122">
        <v>0</v>
      </c>
      <c r="I74" s="122">
        <v>0</v>
      </c>
      <c r="J74" s="122">
        <v>0</v>
      </c>
      <c r="K74" s="122">
        <v>0</v>
      </c>
    </row>
    <row r="75" spans="1:11" x14ac:dyDescent="0.2">
      <c r="A75" s="215" t="s">
        <v>179</v>
      </c>
      <c r="B75" s="215"/>
      <c r="C75" s="215"/>
      <c r="D75" s="215"/>
      <c r="E75" s="215"/>
      <c r="F75" s="215"/>
      <c r="G75" s="20">
        <v>191</v>
      </c>
      <c r="H75" s="122">
        <v>0</v>
      </c>
      <c r="I75" s="122">
        <v>0</v>
      </c>
      <c r="J75" s="122">
        <v>0</v>
      </c>
      <c r="K75" s="122">
        <v>0</v>
      </c>
    </row>
    <row r="76" spans="1:11" x14ac:dyDescent="0.2">
      <c r="A76" s="193" t="s">
        <v>180</v>
      </c>
      <c r="B76" s="193"/>
      <c r="C76" s="193"/>
      <c r="D76" s="193"/>
      <c r="E76" s="193"/>
      <c r="F76" s="193"/>
      <c r="G76" s="213"/>
      <c r="H76" s="213"/>
      <c r="I76" s="213"/>
      <c r="J76" s="214"/>
      <c r="K76" s="214"/>
    </row>
    <row r="77" spans="1:11" x14ac:dyDescent="0.2">
      <c r="A77" s="216" t="s">
        <v>181</v>
      </c>
      <c r="B77" s="216"/>
      <c r="C77" s="216"/>
      <c r="D77" s="216"/>
      <c r="E77" s="216"/>
      <c r="F77" s="216"/>
      <c r="G77" s="20">
        <v>192</v>
      </c>
      <c r="H77" s="122">
        <v>0</v>
      </c>
      <c r="I77" s="122">
        <v>0</v>
      </c>
      <c r="J77" s="122">
        <v>0</v>
      </c>
      <c r="K77" s="122">
        <v>0</v>
      </c>
    </row>
    <row r="78" spans="1:11" x14ac:dyDescent="0.2">
      <c r="A78" s="212" t="s">
        <v>182</v>
      </c>
      <c r="B78" s="212"/>
      <c r="C78" s="212"/>
      <c r="D78" s="212"/>
      <c r="E78" s="212"/>
      <c r="F78" s="212"/>
      <c r="G78" s="15">
        <v>193</v>
      </c>
      <c r="H78" s="38">
        <v>0</v>
      </c>
      <c r="I78" s="38">
        <v>0</v>
      </c>
      <c r="J78" s="38">
        <v>0</v>
      </c>
      <c r="K78" s="38">
        <v>0</v>
      </c>
    </row>
    <row r="79" spans="1:11" x14ac:dyDescent="0.2">
      <c r="A79" s="212" t="s">
        <v>183</v>
      </c>
      <c r="B79" s="212"/>
      <c r="C79" s="212"/>
      <c r="D79" s="212"/>
      <c r="E79" s="212"/>
      <c r="F79" s="212"/>
      <c r="G79" s="15">
        <v>194</v>
      </c>
      <c r="H79" s="38">
        <v>0</v>
      </c>
      <c r="I79" s="38">
        <v>0</v>
      </c>
      <c r="J79" s="38">
        <v>0</v>
      </c>
      <c r="K79" s="38">
        <v>0</v>
      </c>
    </row>
    <row r="80" spans="1:11" x14ac:dyDescent="0.2">
      <c r="A80" s="216" t="s">
        <v>184</v>
      </c>
      <c r="B80" s="216"/>
      <c r="C80" s="216"/>
      <c r="D80" s="216"/>
      <c r="E80" s="216"/>
      <c r="F80" s="216"/>
      <c r="G80" s="20">
        <v>195</v>
      </c>
      <c r="H80" s="122">
        <v>0</v>
      </c>
      <c r="I80" s="122">
        <v>0</v>
      </c>
      <c r="J80" s="122">
        <v>0</v>
      </c>
      <c r="K80" s="122">
        <v>0</v>
      </c>
    </row>
    <row r="81" spans="1:11" x14ac:dyDescent="0.2">
      <c r="A81" s="216" t="s">
        <v>185</v>
      </c>
      <c r="B81" s="216"/>
      <c r="C81" s="216"/>
      <c r="D81" s="216"/>
      <c r="E81" s="216"/>
      <c r="F81" s="216"/>
      <c r="G81" s="20">
        <v>196</v>
      </c>
      <c r="H81" s="122">
        <v>0</v>
      </c>
      <c r="I81" s="122">
        <v>0</v>
      </c>
      <c r="J81" s="122">
        <v>0</v>
      </c>
      <c r="K81" s="122">
        <v>0</v>
      </c>
    </row>
    <row r="82" spans="1:11" x14ac:dyDescent="0.2">
      <c r="A82" s="215" t="s">
        <v>186</v>
      </c>
      <c r="B82" s="215"/>
      <c r="C82" s="215"/>
      <c r="D82" s="215"/>
      <c r="E82" s="215"/>
      <c r="F82" s="215"/>
      <c r="G82" s="20">
        <v>197</v>
      </c>
      <c r="H82" s="122">
        <v>0</v>
      </c>
      <c r="I82" s="122">
        <v>0</v>
      </c>
      <c r="J82" s="122">
        <v>0</v>
      </c>
      <c r="K82" s="122">
        <v>0</v>
      </c>
    </row>
    <row r="83" spans="1:11" x14ac:dyDescent="0.2">
      <c r="A83" s="215" t="s">
        <v>187</v>
      </c>
      <c r="B83" s="215"/>
      <c r="C83" s="215"/>
      <c r="D83" s="215"/>
      <c r="E83" s="215"/>
      <c r="F83" s="215"/>
      <c r="G83" s="20">
        <v>198</v>
      </c>
      <c r="H83" s="122">
        <v>0</v>
      </c>
      <c r="I83" s="122">
        <v>0</v>
      </c>
      <c r="J83" s="122">
        <v>0</v>
      </c>
      <c r="K83" s="122">
        <v>0</v>
      </c>
    </row>
    <row r="84" spans="1:11" x14ac:dyDescent="0.2">
      <c r="A84" s="193" t="s">
        <v>116</v>
      </c>
      <c r="B84" s="193"/>
      <c r="C84" s="193"/>
      <c r="D84" s="193"/>
      <c r="E84" s="193"/>
      <c r="F84" s="193"/>
      <c r="G84" s="213"/>
      <c r="H84" s="213"/>
      <c r="I84" s="213"/>
      <c r="J84" s="214"/>
      <c r="K84" s="214"/>
    </row>
    <row r="85" spans="1:11" x14ac:dyDescent="0.2">
      <c r="A85" s="210" t="s">
        <v>188</v>
      </c>
      <c r="B85" s="210"/>
      <c r="C85" s="210"/>
      <c r="D85" s="210"/>
      <c r="E85" s="210"/>
      <c r="F85" s="210"/>
      <c r="G85" s="20">
        <v>199</v>
      </c>
      <c r="H85" s="39">
        <f>H86+H87</f>
        <v>0</v>
      </c>
      <c r="I85" s="39">
        <f>I86+I87</f>
        <v>0</v>
      </c>
      <c r="J85" s="39">
        <f>J86+J87</f>
        <v>0</v>
      </c>
      <c r="K85" s="39">
        <f>K86+K87</f>
        <v>0</v>
      </c>
    </row>
    <row r="86" spans="1:11" x14ac:dyDescent="0.2">
      <c r="A86" s="211" t="s">
        <v>189</v>
      </c>
      <c r="B86" s="211"/>
      <c r="C86" s="211"/>
      <c r="D86" s="211"/>
      <c r="E86" s="211"/>
      <c r="F86" s="211"/>
      <c r="G86" s="15">
        <v>200</v>
      </c>
      <c r="H86" s="40">
        <v>0</v>
      </c>
      <c r="I86" s="40">
        <v>0</v>
      </c>
      <c r="J86" s="40">
        <v>0</v>
      </c>
      <c r="K86" s="40">
        <v>0</v>
      </c>
    </row>
    <row r="87" spans="1:11" x14ac:dyDescent="0.2">
      <c r="A87" s="211" t="s">
        <v>190</v>
      </c>
      <c r="B87" s="211"/>
      <c r="C87" s="211"/>
      <c r="D87" s="211"/>
      <c r="E87" s="211"/>
      <c r="F87" s="211"/>
      <c r="G87" s="15">
        <v>201</v>
      </c>
      <c r="H87" s="40">
        <v>0</v>
      </c>
      <c r="I87" s="40">
        <v>0</v>
      </c>
      <c r="J87" s="40">
        <v>0</v>
      </c>
      <c r="K87" s="40">
        <v>0</v>
      </c>
    </row>
    <row r="88" spans="1:11" x14ac:dyDescent="0.2">
      <c r="A88" s="219" t="s">
        <v>118</v>
      </c>
      <c r="B88" s="219"/>
      <c r="C88" s="219"/>
      <c r="D88" s="219"/>
      <c r="E88" s="219"/>
      <c r="F88" s="219"/>
      <c r="G88" s="220"/>
      <c r="H88" s="220"/>
      <c r="I88" s="220"/>
      <c r="J88" s="214"/>
      <c r="K88" s="214"/>
    </row>
    <row r="89" spans="1:11" x14ac:dyDescent="0.2">
      <c r="A89" s="189" t="s">
        <v>191</v>
      </c>
      <c r="B89" s="189"/>
      <c r="C89" s="189"/>
      <c r="D89" s="189"/>
      <c r="E89" s="189"/>
      <c r="F89" s="189"/>
      <c r="G89" s="15">
        <v>202</v>
      </c>
      <c r="H89" s="40">
        <v>49187067</v>
      </c>
      <c r="I89" s="40">
        <v>225194</v>
      </c>
      <c r="J89" s="40">
        <v>47623141</v>
      </c>
      <c r="K89" s="40">
        <f>K67</f>
        <v>2594002</v>
      </c>
    </row>
    <row r="90" spans="1:11" ht="24" customHeight="1" x14ac:dyDescent="0.2">
      <c r="A90" s="209" t="s">
        <v>192</v>
      </c>
      <c r="B90" s="209"/>
      <c r="C90" s="209"/>
      <c r="D90" s="209"/>
      <c r="E90" s="209"/>
      <c r="F90" s="209"/>
      <c r="G90" s="20">
        <v>203</v>
      </c>
      <c r="H90" s="39">
        <f>SUM(H91:H98)</f>
        <v>61243</v>
      </c>
      <c r="I90" s="39">
        <f>SUM(I91:I98)</f>
        <v>0</v>
      </c>
      <c r="J90" s="39">
        <f>SUM(J91:J98)</f>
        <v>0</v>
      </c>
      <c r="K90" s="39">
        <f>SUM(K91:K98)</f>
        <v>0</v>
      </c>
    </row>
    <row r="91" spans="1:11" x14ac:dyDescent="0.2">
      <c r="A91" s="212" t="s">
        <v>193</v>
      </c>
      <c r="B91" s="212"/>
      <c r="C91" s="212"/>
      <c r="D91" s="212"/>
      <c r="E91" s="212"/>
      <c r="F91" s="212"/>
      <c r="G91" s="15">
        <v>204</v>
      </c>
      <c r="H91" s="40">
        <v>0</v>
      </c>
      <c r="I91" s="40">
        <v>0</v>
      </c>
      <c r="J91" s="40">
        <v>0</v>
      </c>
      <c r="K91" s="40">
        <v>0</v>
      </c>
    </row>
    <row r="92" spans="1:11" ht="22.15" customHeight="1" x14ac:dyDescent="0.2">
      <c r="A92" s="212" t="s">
        <v>194</v>
      </c>
      <c r="B92" s="212"/>
      <c r="C92" s="212"/>
      <c r="D92" s="212"/>
      <c r="E92" s="212"/>
      <c r="F92" s="212"/>
      <c r="G92" s="15">
        <v>205</v>
      </c>
      <c r="H92" s="40">
        <v>61243</v>
      </c>
      <c r="I92" s="40">
        <v>0</v>
      </c>
      <c r="J92" s="40">
        <v>0</v>
      </c>
      <c r="K92" s="40">
        <v>0</v>
      </c>
    </row>
    <row r="93" spans="1:11" ht="22.15" customHeight="1" x14ac:dyDescent="0.2">
      <c r="A93" s="212" t="s">
        <v>195</v>
      </c>
      <c r="B93" s="212"/>
      <c r="C93" s="212"/>
      <c r="D93" s="212"/>
      <c r="E93" s="212"/>
      <c r="F93" s="212"/>
      <c r="G93" s="15">
        <v>206</v>
      </c>
      <c r="H93" s="40">
        <v>0</v>
      </c>
      <c r="I93" s="40">
        <v>0</v>
      </c>
      <c r="J93" s="40">
        <v>0</v>
      </c>
      <c r="K93" s="40">
        <v>0</v>
      </c>
    </row>
    <row r="94" spans="1:11" ht="22.15" customHeight="1" x14ac:dyDescent="0.2">
      <c r="A94" s="212" t="s">
        <v>196</v>
      </c>
      <c r="B94" s="212"/>
      <c r="C94" s="212"/>
      <c r="D94" s="212"/>
      <c r="E94" s="212"/>
      <c r="F94" s="212"/>
      <c r="G94" s="15">
        <v>207</v>
      </c>
      <c r="H94" s="40">
        <v>0</v>
      </c>
      <c r="I94" s="40">
        <v>0</v>
      </c>
      <c r="J94" s="40">
        <v>0</v>
      </c>
      <c r="K94" s="40">
        <v>0</v>
      </c>
    </row>
    <row r="95" spans="1:11" ht="22.15" customHeight="1" x14ac:dyDescent="0.2">
      <c r="A95" s="212" t="s">
        <v>197</v>
      </c>
      <c r="B95" s="212"/>
      <c r="C95" s="212"/>
      <c r="D95" s="212"/>
      <c r="E95" s="212"/>
      <c r="F95" s="212"/>
      <c r="G95" s="15">
        <v>208</v>
      </c>
      <c r="H95" s="40">
        <v>0</v>
      </c>
      <c r="I95" s="40">
        <v>0</v>
      </c>
      <c r="J95" s="40">
        <v>0</v>
      </c>
      <c r="K95" s="40">
        <v>0</v>
      </c>
    </row>
    <row r="96" spans="1:11" ht="22.15" customHeight="1" x14ac:dyDescent="0.2">
      <c r="A96" s="212" t="s">
        <v>198</v>
      </c>
      <c r="B96" s="212"/>
      <c r="C96" s="212"/>
      <c r="D96" s="212"/>
      <c r="E96" s="212"/>
      <c r="F96" s="212"/>
      <c r="G96" s="15">
        <v>209</v>
      </c>
      <c r="H96" s="40">
        <v>0</v>
      </c>
      <c r="I96" s="40">
        <v>0</v>
      </c>
      <c r="J96" s="40">
        <v>0</v>
      </c>
      <c r="K96" s="40">
        <v>0</v>
      </c>
    </row>
    <row r="97" spans="1:11" x14ac:dyDescent="0.2">
      <c r="A97" s="212" t="s">
        <v>199</v>
      </c>
      <c r="B97" s="212"/>
      <c r="C97" s="212"/>
      <c r="D97" s="212"/>
      <c r="E97" s="212"/>
      <c r="F97" s="212"/>
      <c r="G97" s="15">
        <v>210</v>
      </c>
      <c r="H97" s="40">
        <v>0</v>
      </c>
      <c r="I97" s="40">
        <v>0</v>
      </c>
      <c r="J97" s="40">
        <v>0</v>
      </c>
      <c r="K97" s="40">
        <v>0</v>
      </c>
    </row>
    <row r="98" spans="1:11" x14ac:dyDescent="0.2">
      <c r="A98" s="212" t="s">
        <v>200</v>
      </c>
      <c r="B98" s="212"/>
      <c r="C98" s="212"/>
      <c r="D98" s="212"/>
      <c r="E98" s="212"/>
      <c r="F98" s="212"/>
      <c r="G98" s="15">
        <v>211</v>
      </c>
      <c r="H98" s="40">
        <v>0</v>
      </c>
      <c r="I98" s="40">
        <v>0</v>
      </c>
      <c r="J98" s="40">
        <v>0</v>
      </c>
      <c r="K98" s="40">
        <v>0</v>
      </c>
    </row>
    <row r="99" spans="1:11" x14ac:dyDescent="0.2">
      <c r="A99" s="189" t="s">
        <v>119</v>
      </c>
      <c r="B99" s="189"/>
      <c r="C99" s="189"/>
      <c r="D99" s="189"/>
      <c r="E99" s="189"/>
      <c r="F99" s="189"/>
      <c r="G99" s="15">
        <v>212</v>
      </c>
      <c r="H99" s="40">
        <v>0</v>
      </c>
      <c r="I99" s="40">
        <v>0</v>
      </c>
      <c r="J99" s="40">
        <v>0</v>
      </c>
      <c r="K99" s="40">
        <v>0</v>
      </c>
    </row>
    <row r="100" spans="1:11" ht="22.9" customHeight="1" x14ac:dyDescent="0.2">
      <c r="A100" s="209" t="s">
        <v>201</v>
      </c>
      <c r="B100" s="209"/>
      <c r="C100" s="209"/>
      <c r="D100" s="209"/>
      <c r="E100" s="209"/>
      <c r="F100" s="209"/>
      <c r="G100" s="20">
        <v>213</v>
      </c>
      <c r="H100" s="39">
        <f>H90-H99</f>
        <v>61243</v>
      </c>
      <c r="I100" s="39">
        <f>I90-I99</f>
        <v>0</v>
      </c>
      <c r="J100" s="39">
        <f>J90-J99</f>
        <v>0</v>
      </c>
      <c r="K100" s="39">
        <f>K90-K99</f>
        <v>0</v>
      </c>
    </row>
    <row r="101" spans="1:11" x14ac:dyDescent="0.2">
      <c r="A101" s="209" t="s">
        <v>202</v>
      </c>
      <c r="B101" s="209"/>
      <c r="C101" s="209"/>
      <c r="D101" s="209"/>
      <c r="E101" s="209"/>
      <c r="F101" s="209"/>
      <c r="G101" s="20">
        <v>214</v>
      </c>
      <c r="H101" s="39">
        <f>H89+H100</f>
        <v>49248310</v>
      </c>
      <c r="I101" s="39">
        <f>I89+I100</f>
        <v>225194</v>
      </c>
      <c r="J101" s="39">
        <f>J89+J100</f>
        <v>47623141</v>
      </c>
      <c r="K101" s="39">
        <f>K89+K100</f>
        <v>2594002</v>
      </c>
    </row>
    <row r="102" spans="1:11" x14ac:dyDescent="0.2">
      <c r="A102" s="193" t="s">
        <v>203</v>
      </c>
      <c r="B102" s="193"/>
      <c r="C102" s="193"/>
      <c r="D102" s="193"/>
      <c r="E102" s="193"/>
      <c r="F102" s="193"/>
      <c r="G102" s="213"/>
      <c r="H102" s="213"/>
      <c r="I102" s="213"/>
      <c r="J102" s="214"/>
      <c r="K102" s="214"/>
    </row>
    <row r="103" spans="1:11" x14ac:dyDescent="0.2">
      <c r="A103" s="210" t="s">
        <v>204</v>
      </c>
      <c r="B103" s="210"/>
      <c r="C103" s="210"/>
      <c r="D103" s="210"/>
      <c r="E103" s="210"/>
      <c r="F103" s="210"/>
      <c r="G103" s="20">
        <v>215</v>
      </c>
      <c r="H103" s="39">
        <f>H104+H105</f>
        <v>0</v>
      </c>
      <c r="I103" s="39">
        <f>I104+I105</f>
        <v>0</v>
      </c>
      <c r="J103" s="39">
        <f>J104+J105</f>
        <v>0</v>
      </c>
      <c r="K103" s="39">
        <f>K104+K105</f>
        <v>0</v>
      </c>
    </row>
    <row r="104" spans="1:11" x14ac:dyDescent="0.2">
      <c r="A104" s="211" t="s">
        <v>117</v>
      </c>
      <c r="B104" s="211"/>
      <c r="C104" s="211"/>
      <c r="D104" s="211"/>
      <c r="E104" s="211"/>
      <c r="F104" s="211"/>
      <c r="G104" s="15">
        <v>216</v>
      </c>
      <c r="H104" s="40">
        <v>0</v>
      </c>
      <c r="I104" s="40">
        <v>0</v>
      </c>
      <c r="J104" s="40">
        <v>0</v>
      </c>
      <c r="K104" s="40">
        <v>0</v>
      </c>
    </row>
    <row r="105" spans="1:11" x14ac:dyDescent="0.2">
      <c r="A105" s="211" t="s">
        <v>205</v>
      </c>
      <c r="B105" s="211"/>
      <c r="C105" s="211"/>
      <c r="D105" s="211"/>
      <c r="E105" s="211"/>
      <c r="F105" s="211"/>
      <c r="G105" s="15">
        <v>217</v>
      </c>
      <c r="H105" s="40">
        <v>0</v>
      </c>
      <c r="I105" s="40">
        <v>0</v>
      </c>
      <c r="J105" s="40">
        <v>0</v>
      </c>
      <c r="K105" s="40">
        <v>0</v>
      </c>
    </row>
  </sheetData>
  <sheetProtection algorithmName="SHA-512" hashValue="AR+1+/EixefPYoQTqg0rg6pOHu+bDtQK+KDoPzi2iAHEj3vc8uTdU7sufWJAvLJr85y0hrbswxoccPZMeeoMpQ==" saltValue="n9DVZH/6+rhZdPiz2NWjlA=="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6">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67:K68 H63:K64 H36:K44 H46:K51 H53:K53">
      <formula1>0</formula1>
    </dataValidation>
    <dataValidation operator="greaterThanOrEqual" allowBlank="1" showInputMessage="1" showErrorMessage="1" errorTitle="Pogrešan upis" error="Dopušten je upis samo pozitivnih cjelobrojnih vrijednosti" sqref="H45:K45 H52:K52"/>
  </dataValidations>
  <pageMargins left="0.75" right="0.17" top="1" bottom="1" header="0.5" footer="0.5"/>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110" zoomScaleNormal="100" workbookViewId="0">
      <selection activeCell="H58" sqref="H58"/>
    </sheetView>
  </sheetViews>
  <sheetFormatPr defaultColWidth="9.140625" defaultRowHeight="12.75" x14ac:dyDescent="0.2"/>
  <cols>
    <col min="1" max="7" width="9.140625" style="21"/>
    <col min="8" max="9" width="30.28515625" style="51" customWidth="1"/>
    <col min="10" max="16384" width="9.140625" style="21"/>
  </cols>
  <sheetData>
    <row r="1" spans="1:9" x14ac:dyDescent="0.2">
      <c r="A1" s="262" t="s">
        <v>206</v>
      </c>
      <c r="B1" s="263"/>
      <c r="C1" s="263"/>
      <c r="D1" s="263"/>
      <c r="E1" s="263"/>
      <c r="F1" s="263"/>
      <c r="G1" s="263"/>
      <c r="H1" s="263"/>
      <c r="I1" s="263"/>
    </row>
    <row r="2" spans="1:9" x14ac:dyDescent="0.2">
      <c r="A2" s="222" t="s">
        <v>451</v>
      </c>
      <c r="B2" s="198"/>
      <c r="C2" s="198"/>
      <c r="D2" s="198"/>
      <c r="E2" s="198"/>
      <c r="F2" s="198"/>
      <c r="G2" s="198"/>
      <c r="H2" s="198"/>
      <c r="I2" s="198"/>
    </row>
    <row r="3" spans="1:9" x14ac:dyDescent="0.2">
      <c r="A3" s="265" t="s">
        <v>355</v>
      </c>
      <c r="B3" s="266"/>
      <c r="C3" s="266"/>
      <c r="D3" s="266"/>
      <c r="E3" s="266"/>
      <c r="F3" s="266"/>
      <c r="G3" s="266"/>
      <c r="H3" s="266"/>
      <c r="I3" s="266"/>
    </row>
    <row r="4" spans="1:9" x14ac:dyDescent="0.2">
      <c r="A4" s="264" t="s">
        <v>452</v>
      </c>
      <c r="B4" s="202"/>
      <c r="C4" s="202"/>
      <c r="D4" s="202"/>
      <c r="E4" s="202"/>
      <c r="F4" s="202"/>
      <c r="G4" s="202"/>
      <c r="H4" s="202"/>
      <c r="I4" s="203"/>
    </row>
    <row r="5" spans="1:9" ht="24" thickBot="1" x14ac:dyDescent="0.25">
      <c r="A5" s="267" t="s">
        <v>2</v>
      </c>
      <c r="B5" s="268"/>
      <c r="C5" s="268"/>
      <c r="D5" s="268"/>
      <c r="E5" s="268"/>
      <c r="F5" s="269"/>
      <c r="G5" s="22" t="s">
        <v>107</v>
      </c>
      <c r="H5" s="41" t="s">
        <v>380</v>
      </c>
      <c r="I5" s="41" t="s">
        <v>347</v>
      </c>
    </row>
    <row r="6" spans="1:9" x14ac:dyDescent="0.2">
      <c r="A6" s="270">
        <v>1</v>
      </c>
      <c r="B6" s="271"/>
      <c r="C6" s="271"/>
      <c r="D6" s="271"/>
      <c r="E6" s="271"/>
      <c r="F6" s="272"/>
      <c r="G6" s="23">
        <v>2</v>
      </c>
      <c r="H6" s="42" t="s">
        <v>207</v>
      </c>
      <c r="I6" s="42" t="s">
        <v>208</v>
      </c>
    </row>
    <row r="7" spans="1:9" x14ac:dyDescent="0.2">
      <c r="A7" s="241" t="s">
        <v>209</v>
      </c>
      <c r="B7" s="242"/>
      <c r="C7" s="242"/>
      <c r="D7" s="242"/>
      <c r="E7" s="242"/>
      <c r="F7" s="242"/>
      <c r="G7" s="242"/>
      <c r="H7" s="242"/>
      <c r="I7" s="243"/>
    </row>
    <row r="8" spans="1:9" ht="12.75" customHeight="1" x14ac:dyDescent="0.2">
      <c r="A8" s="244" t="s">
        <v>210</v>
      </c>
      <c r="B8" s="245"/>
      <c r="C8" s="245"/>
      <c r="D8" s="245"/>
      <c r="E8" s="245"/>
      <c r="F8" s="246"/>
      <c r="G8" s="24">
        <v>1</v>
      </c>
      <c r="H8" s="128">
        <v>49187067</v>
      </c>
      <c r="I8" s="43">
        <f>Bilanca!I93</f>
        <v>47623141</v>
      </c>
    </row>
    <row r="9" spans="1:9" ht="12.75" customHeight="1" x14ac:dyDescent="0.2">
      <c r="A9" s="259" t="s">
        <v>211</v>
      </c>
      <c r="B9" s="260"/>
      <c r="C9" s="260"/>
      <c r="D9" s="260"/>
      <c r="E9" s="260"/>
      <c r="F9" s="261"/>
      <c r="G9" s="25">
        <v>2</v>
      </c>
      <c r="H9" s="44">
        <f>H10+H11+H12+H13+H14+H15+H16+H17</f>
        <v>-19952068</v>
      </c>
      <c r="I9" s="44">
        <f>I10+I11+I12+I13+I14+I15+I16+I17</f>
        <v>-3633487</v>
      </c>
    </row>
    <row r="10" spans="1:9" ht="12.75" customHeight="1" x14ac:dyDescent="0.2">
      <c r="A10" s="256" t="s">
        <v>212</v>
      </c>
      <c r="B10" s="257"/>
      <c r="C10" s="257"/>
      <c r="D10" s="257"/>
      <c r="E10" s="257"/>
      <c r="F10" s="258"/>
      <c r="G10" s="26">
        <v>3</v>
      </c>
      <c r="H10" s="45">
        <v>21498318</v>
      </c>
      <c r="I10" s="45">
        <f>RDG!J24</f>
        <v>19161505</v>
      </c>
    </row>
    <row r="11" spans="1:9" ht="22.15" customHeight="1" x14ac:dyDescent="0.2">
      <c r="A11" s="256" t="s">
        <v>213</v>
      </c>
      <c r="B11" s="257"/>
      <c r="C11" s="257"/>
      <c r="D11" s="257"/>
      <c r="E11" s="257"/>
      <c r="F11" s="258"/>
      <c r="G11" s="26">
        <v>4</v>
      </c>
      <c r="H11" s="45">
        <v>492528</v>
      </c>
      <c r="I11" s="45">
        <v>552705</v>
      </c>
    </row>
    <row r="12" spans="1:9" ht="23.45" customHeight="1" x14ac:dyDescent="0.2">
      <c r="A12" s="256" t="s">
        <v>214</v>
      </c>
      <c r="B12" s="257"/>
      <c r="C12" s="257"/>
      <c r="D12" s="257"/>
      <c r="E12" s="257"/>
      <c r="F12" s="258"/>
      <c r="G12" s="26">
        <v>5</v>
      </c>
      <c r="H12" s="45">
        <v>70</v>
      </c>
      <c r="I12" s="45">
        <v>-71</v>
      </c>
    </row>
    <row r="13" spans="1:9" ht="12.75" customHeight="1" x14ac:dyDescent="0.2">
      <c r="A13" s="256" t="s">
        <v>215</v>
      </c>
      <c r="B13" s="257"/>
      <c r="C13" s="257"/>
      <c r="D13" s="257"/>
      <c r="E13" s="257"/>
      <c r="F13" s="258"/>
      <c r="G13" s="26">
        <v>6</v>
      </c>
      <c r="H13" s="45">
        <v>-46261827</v>
      </c>
      <c r="I13" s="45">
        <v>-34736371</v>
      </c>
    </row>
    <row r="14" spans="1:9" ht="12.75" customHeight="1" x14ac:dyDescent="0.2">
      <c r="A14" s="256" t="s">
        <v>216</v>
      </c>
      <c r="B14" s="257"/>
      <c r="C14" s="257"/>
      <c r="D14" s="257"/>
      <c r="E14" s="257"/>
      <c r="F14" s="258"/>
      <c r="G14" s="26">
        <v>7</v>
      </c>
      <c r="H14" s="45">
        <v>183899</v>
      </c>
      <c r="I14" s="45">
        <v>211635</v>
      </c>
    </row>
    <row r="15" spans="1:9" ht="12.75" customHeight="1" x14ac:dyDescent="0.2">
      <c r="A15" s="256" t="s">
        <v>217</v>
      </c>
      <c r="B15" s="257"/>
      <c r="C15" s="257"/>
      <c r="D15" s="257"/>
      <c r="E15" s="257"/>
      <c r="F15" s="258"/>
      <c r="G15" s="26">
        <v>8</v>
      </c>
      <c r="H15" s="45">
        <v>78317</v>
      </c>
      <c r="I15" s="45">
        <v>0</v>
      </c>
    </row>
    <row r="16" spans="1:9" ht="12.75" customHeight="1" x14ac:dyDescent="0.2">
      <c r="A16" s="256" t="s">
        <v>218</v>
      </c>
      <c r="B16" s="257"/>
      <c r="C16" s="257"/>
      <c r="D16" s="257"/>
      <c r="E16" s="257"/>
      <c r="F16" s="258"/>
      <c r="G16" s="26">
        <v>9</v>
      </c>
      <c r="H16" s="45">
        <v>-126851</v>
      </c>
      <c r="I16" s="45">
        <v>3062</v>
      </c>
    </row>
    <row r="17" spans="1:9" ht="25.15" customHeight="1" x14ac:dyDescent="0.2">
      <c r="A17" s="256" t="s">
        <v>219</v>
      </c>
      <c r="B17" s="257"/>
      <c r="C17" s="257"/>
      <c r="D17" s="257"/>
      <c r="E17" s="257"/>
      <c r="F17" s="258"/>
      <c r="G17" s="26">
        <v>10</v>
      </c>
      <c r="H17" s="45">
        <v>4183478</v>
      </c>
      <c r="I17" s="45">
        <v>11174048</v>
      </c>
    </row>
    <row r="18" spans="1:9" ht="28.15" customHeight="1" x14ac:dyDescent="0.2">
      <c r="A18" s="235" t="s">
        <v>390</v>
      </c>
      <c r="B18" s="236"/>
      <c r="C18" s="236"/>
      <c r="D18" s="236"/>
      <c r="E18" s="236"/>
      <c r="F18" s="237"/>
      <c r="G18" s="25">
        <v>11</v>
      </c>
      <c r="H18" s="44">
        <f>H8+H9</f>
        <v>29234999</v>
      </c>
      <c r="I18" s="44">
        <f>I8+I9</f>
        <v>43989654</v>
      </c>
    </row>
    <row r="19" spans="1:9" ht="12.75" customHeight="1" x14ac:dyDescent="0.2">
      <c r="A19" s="259" t="s">
        <v>220</v>
      </c>
      <c r="B19" s="260"/>
      <c r="C19" s="260"/>
      <c r="D19" s="260"/>
      <c r="E19" s="260"/>
      <c r="F19" s="261"/>
      <c r="G19" s="25">
        <v>12</v>
      </c>
      <c r="H19" s="44">
        <f>H20+H21+H22+H23</f>
        <v>1000224</v>
      </c>
      <c r="I19" s="44">
        <f>I20+I21+I22+I23</f>
        <v>-15304543</v>
      </c>
    </row>
    <row r="20" spans="1:9" ht="12.75" customHeight="1" x14ac:dyDescent="0.2">
      <c r="A20" s="256" t="s">
        <v>221</v>
      </c>
      <c r="B20" s="257"/>
      <c r="C20" s="257"/>
      <c r="D20" s="257"/>
      <c r="E20" s="257"/>
      <c r="F20" s="258"/>
      <c r="G20" s="26">
        <v>13</v>
      </c>
      <c r="H20" s="45">
        <v>891765</v>
      </c>
      <c r="I20" s="45">
        <v>-2170918</v>
      </c>
    </row>
    <row r="21" spans="1:9" ht="12.75" customHeight="1" x14ac:dyDescent="0.2">
      <c r="A21" s="256" t="s">
        <v>222</v>
      </c>
      <c r="B21" s="257"/>
      <c r="C21" s="257"/>
      <c r="D21" s="257"/>
      <c r="E21" s="257"/>
      <c r="F21" s="258"/>
      <c r="G21" s="26">
        <v>14</v>
      </c>
      <c r="H21" s="45">
        <v>4718067</v>
      </c>
      <c r="I21" s="45">
        <v>-16698141</v>
      </c>
    </row>
    <row r="22" spans="1:9" ht="12.75" customHeight="1" x14ac:dyDescent="0.2">
      <c r="A22" s="256" t="s">
        <v>223</v>
      </c>
      <c r="B22" s="257"/>
      <c r="C22" s="257"/>
      <c r="D22" s="257"/>
      <c r="E22" s="257"/>
      <c r="F22" s="258"/>
      <c r="G22" s="26">
        <v>15</v>
      </c>
      <c r="H22" s="45">
        <v>-5114391</v>
      </c>
      <c r="I22" s="45">
        <v>3187405</v>
      </c>
    </row>
    <row r="23" spans="1:9" ht="12.75" customHeight="1" x14ac:dyDescent="0.2">
      <c r="A23" s="256" t="s">
        <v>224</v>
      </c>
      <c r="B23" s="257"/>
      <c r="C23" s="257"/>
      <c r="D23" s="257"/>
      <c r="E23" s="257"/>
      <c r="F23" s="258"/>
      <c r="G23" s="26">
        <v>16</v>
      </c>
      <c r="H23" s="45">
        <v>504783</v>
      </c>
      <c r="I23" s="45">
        <v>377111</v>
      </c>
    </row>
    <row r="24" spans="1:9" ht="12.75" customHeight="1" x14ac:dyDescent="0.2">
      <c r="A24" s="235" t="s">
        <v>225</v>
      </c>
      <c r="B24" s="236"/>
      <c r="C24" s="236"/>
      <c r="D24" s="236"/>
      <c r="E24" s="236"/>
      <c r="F24" s="237"/>
      <c r="G24" s="25">
        <v>17</v>
      </c>
      <c r="H24" s="44">
        <f>H18+H19</f>
        <v>30235223</v>
      </c>
      <c r="I24" s="44">
        <f>I18+I19</f>
        <v>28685111</v>
      </c>
    </row>
    <row r="25" spans="1:9" ht="12.75" customHeight="1" x14ac:dyDescent="0.2">
      <c r="A25" s="247" t="s">
        <v>226</v>
      </c>
      <c r="B25" s="248"/>
      <c r="C25" s="248"/>
      <c r="D25" s="248"/>
      <c r="E25" s="248"/>
      <c r="F25" s="249"/>
      <c r="G25" s="26">
        <v>18</v>
      </c>
      <c r="H25" s="45">
        <v>-191453</v>
      </c>
      <c r="I25" s="45">
        <v>-211635</v>
      </c>
    </row>
    <row r="26" spans="1:9" ht="12.75" customHeight="1" x14ac:dyDescent="0.2">
      <c r="A26" s="247" t="s">
        <v>227</v>
      </c>
      <c r="B26" s="248"/>
      <c r="C26" s="248"/>
      <c r="D26" s="248"/>
      <c r="E26" s="248"/>
      <c r="F26" s="249"/>
      <c r="G26" s="26">
        <v>19</v>
      </c>
      <c r="H26" s="45">
        <v>0</v>
      </c>
      <c r="I26" s="45">
        <v>0</v>
      </c>
    </row>
    <row r="27" spans="1:9" ht="25.9" customHeight="1" x14ac:dyDescent="0.2">
      <c r="A27" s="238" t="s">
        <v>228</v>
      </c>
      <c r="B27" s="239"/>
      <c r="C27" s="239"/>
      <c r="D27" s="239"/>
      <c r="E27" s="239"/>
      <c r="F27" s="240"/>
      <c r="G27" s="27">
        <v>20</v>
      </c>
      <c r="H27" s="46">
        <f>H24+H25+H26</f>
        <v>30043770</v>
      </c>
      <c r="I27" s="46">
        <f>I24+I25+I26</f>
        <v>28473476</v>
      </c>
    </row>
    <row r="28" spans="1:9" x14ac:dyDescent="0.2">
      <c r="A28" s="241" t="s">
        <v>229</v>
      </c>
      <c r="B28" s="242"/>
      <c r="C28" s="242"/>
      <c r="D28" s="242"/>
      <c r="E28" s="242"/>
      <c r="F28" s="242"/>
      <c r="G28" s="242"/>
      <c r="H28" s="242"/>
      <c r="I28" s="243"/>
    </row>
    <row r="29" spans="1:9" ht="30.6" customHeight="1" x14ac:dyDescent="0.2">
      <c r="A29" s="244" t="s">
        <v>230</v>
      </c>
      <c r="B29" s="245"/>
      <c r="C29" s="245"/>
      <c r="D29" s="245"/>
      <c r="E29" s="245"/>
      <c r="F29" s="246"/>
      <c r="G29" s="24">
        <v>21</v>
      </c>
      <c r="H29" s="129">
        <v>3683163</v>
      </c>
      <c r="I29" s="47">
        <v>1517712</v>
      </c>
    </row>
    <row r="30" spans="1:9" ht="12.75" customHeight="1" x14ac:dyDescent="0.2">
      <c r="A30" s="247" t="s">
        <v>231</v>
      </c>
      <c r="B30" s="248"/>
      <c r="C30" s="248"/>
      <c r="D30" s="248"/>
      <c r="E30" s="248"/>
      <c r="F30" s="249"/>
      <c r="G30" s="26">
        <v>22</v>
      </c>
      <c r="H30" s="48">
        <v>0</v>
      </c>
      <c r="I30" s="48">
        <v>0</v>
      </c>
    </row>
    <row r="31" spans="1:9" ht="12.75" customHeight="1" x14ac:dyDescent="0.2">
      <c r="A31" s="247" t="s">
        <v>232</v>
      </c>
      <c r="B31" s="248"/>
      <c r="C31" s="248"/>
      <c r="D31" s="248"/>
      <c r="E31" s="248"/>
      <c r="F31" s="249"/>
      <c r="G31" s="26">
        <v>23</v>
      </c>
      <c r="H31" s="48">
        <v>1561485</v>
      </c>
      <c r="I31" s="48">
        <v>1909179</v>
      </c>
    </row>
    <row r="32" spans="1:9" ht="12.75" customHeight="1" x14ac:dyDescent="0.2">
      <c r="A32" s="247" t="s">
        <v>233</v>
      </c>
      <c r="B32" s="248"/>
      <c r="C32" s="248"/>
      <c r="D32" s="248"/>
      <c r="E32" s="248"/>
      <c r="F32" s="249"/>
      <c r="G32" s="26">
        <v>24</v>
      </c>
      <c r="H32" s="48">
        <v>44700343</v>
      </c>
      <c r="I32" s="48">
        <v>32827192</v>
      </c>
    </row>
    <row r="33" spans="1:9" ht="12.75" customHeight="1" x14ac:dyDescent="0.2">
      <c r="A33" s="247" t="s">
        <v>234</v>
      </c>
      <c r="B33" s="248"/>
      <c r="C33" s="248"/>
      <c r="D33" s="248"/>
      <c r="E33" s="248"/>
      <c r="F33" s="249"/>
      <c r="G33" s="26">
        <v>25</v>
      </c>
      <c r="H33" s="48">
        <v>123468</v>
      </c>
      <c r="I33" s="48">
        <v>1287707</v>
      </c>
    </row>
    <row r="34" spans="1:9" ht="12.75" customHeight="1" x14ac:dyDescent="0.2">
      <c r="A34" s="247" t="s">
        <v>235</v>
      </c>
      <c r="B34" s="248"/>
      <c r="C34" s="248"/>
      <c r="D34" s="248"/>
      <c r="E34" s="248"/>
      <c r="F34" s="249"/>
      <c r="G34" s="26">
        <v>26</v>
      </c>
      <c r="H34" s="48">
        <v>0</v>
      </c>
      <c r="I34" s="48">
        <v>0</v>
      </c>
    </row>
    <row r="35" spans="1:9" ht="26.45" customHeight="1" x14ac:dyDescent="0.2">
      <c r="A35" s="235" t="s">
        <v>236</v>
      </c>
      <c r="B35" s="236"/>
      <c r="C35" s="236"/>
      <c r="D35" s="236"/>
      <c r="E35" s="236"/>
      <c r="F35" s="237"/>
      <c r="G35" s="25">
        <v>27</v>
      </c>
      <c r="H35" s="49">
        <f>H29+H30+H31+H32+H33+H34</f>
        <v>50068459</v>
      </c>
      <c r="I35" s="49">
        <f>I29+I30+I31+I32+I33+I34</f>
        <v>37541790</v>
      </c>
    </row>
    <row r="36" spans="1:9" ht="22.9" customHeight="1" x14ac:dyDescent="0.2">
      <c r="A36" s="247" t="s">
        <v>237</v>
      </c>
      <c r="B36" s="248"/>
      <c r="C36" s="248"/>
      <c r="D36" s="248"/>
      <c r="E36" s="248"/>
      <c r="F36" s="249"/>
      <c r="G36" s="26">
        <v>28</v>
      </c>
      <c r="H36" s="48">
        <v>-4296818</v>
      </c>
      <c r="I36" s="48">
        <v>-23761404</v>
      </c>
    </row>
    <row r="37" spans="1:9" ht="12.75" customHeight="1" x14ac:dyDescent="0.2">
      <c r="A37" s="247" t="s">
        <v>238</v>
      </c>
      <c r="B37" s="248"/>
      <c r="C37" s="248"/>
      <c r="D37" s="248"/>
      <c r="E37" s="248"/>
      <c r="F37" s="249"/>
      <c r="G37" s="26">
        <v>29</v>
      </c>
      <c r="H37" s="48">
        <v>-18173116</v>
      </c>
      <c r="I37" s="48">
        <v>-1117135</v>
      </c>
    </row>
    <row r="38" spans="1:9" ht="12.75" customHeight="1" x14ac:dyDescent="0.2">
      <c r="A38" s="247" t="s">
        <v>239</v>
      </c>
      <c r="B38" s="248"/>
      <c r="C38" s="248"/>
      <c r="D38" s="248"/>
      <c r="E38" s="248"/>
      <c r="F38" s="249"/>
      <c r="G38" s="26">
        <v>30</v>
      </c>
      <c r="H38" s="48">
        <v>-11204733</v>
      </c>
      <c r="I38" s="48">
        <v>-43589101</v>
      </c>
    </row>
    <row r="39" spans="1:9" ht="12.75" customHeight="1" x14ac:dyDescent="0.2">
      <c r="A39" s="247" t="s">
        <v>240</v>
      </c>
      <c r="B39" s="248"/>
      <c r="C39" s="248"/>
      <c r="D39" s="248"/>
      <c r="E39" s="248"/>
      <c r="F39" s="249"/>
      <c r="G39" s="26">
        <v>31</v>
      </c>
      <c r="H39" s="48">
        <v>0</v>
      </c>
      <c r="I39" s="48">
        <v>0</v>
      </c>
    </row>
    <row r="40" spans="1:9" ht="12.75" customHeight="1" x14ac:dyDescent="0.2">
      <c r="A40" s="247" t="s">
        <v>241</v>
      </c>
      <c r="B40" s="248"/>
      <c r="C40" s="248"/>
      <c r="D40" s="248"/>
      <c r="E40" s="248"/>
      <c r="F40" s="249"/>
      <c r="G40" s="26">
        <v>32</v>
      </c>
      <c r="H40" s="48">
        <v>0</v>
      </c>
      <c r="I40" s="48">
        <v>-415104</v>
      </c>
    </row>
    <row r="41" spans="1:9" ht="24" customHeight="1" x14ac:dyDescent="0.2">
      <c r="A41" s="235" t="s">
        <v>242</v>
      </c>
      <c r="B41" s="236"/>
      <c r="C41" s="236"/>
      <c r="D41" s="236"/>
      <c r="E41" s="236"/>
      <c r="F41" s="237"/>
      <c r="G41" s="25">
        <v>33</v>
      </c>
      <c r="H41" s="49">
        <f>H36+H37+H38+H39+H40</f>
        <v>-33674667</v>
      </c>
      <c r="I41" s="49">
        <f>I36+I37+I38+I39+I40</f>
        <v>-68882744</v>
      </c>
    </row>
    <row r="42" spans="1:9" ht="29.45" customHeight="1" x14ac:dyDescent="0.2">
      <c r="A42" s="238" t="s">
        <v>243</v>
      </c>
      <c r="B42" s="239"/>
      <c r="C42" s="239"/>
      <c r="D42" s="239"/>
      <c r="E42" s="239"/>
      <c r="F42" s="240"/>
      <c r="G42" s="27">
        <v>34</v>
      </c>
      <c r="H42" s="50">
        <f>H35+H41</f>
        <v>16393792</v>
      </c>
      <c r="I42" s="50">
        <f>I35+I41</f>
        <v>-31340954</v>
      </c>
    </row>
    <row r="43" spans="1:9" x14ac:dyDescent="0.2">
      <c r="A43" s="241" t="s">
        <v>244</v>
      </c>
      <c r="B43" s="242"/>
      <c r="C43" s="242"/>
      <c r="D43" s="242"/>
      <c r="E43" s="242"/>
      <c r="F43" s="242"/>
      <c r="G43" s="242"/>
      <c r="H43" s="242"/>
      <c r="I43" s="243"/>
    </row>
    <row r="44" spans="1:9" ht="12.75" customHeight="1" x14ac:dyDescent="0.2">
      <c r="A44" s="244" t="s">
        <v>245</v>
      </c>
      <c r="B44" s="245"/>
      <c r="C44" s="245"/>
      <c r="D44" s="245"/>
      <c r="E44" s="245"/>
      <c r="F44" s="246"/>
      <c r="G44" s="24">
        <v>35</v>
      </c>
      <c r="H44" s="129">
        <v>0</v>
      </c>
      <c r="I44" s="47">
        <v>0</v>
      </c>
    </row>
    <row r="45" spans="1:9" ht="25.15" customHeight="1" x14ac:dyDescent="0.2">
      <c r="A45" s="247" t="s">
        <v>246</v>
      </c>
      <c r="B45" s="248"/>
      <c r="C45" s="248"/>
      <c r="D45" s="248"/>
      <c r="E45" s="248"/>
      <c r="F45" s="249"/>
      <c r="G45" s="26">
        <v>36</v>
      </c>
      <c r="H45" s="48">
        <v>0</v>
      </c>
      <c r="I45" s="48">
        <v>0</v>
      </c>
    </row>
    <row r="46" spans="1:9" ht="12.75" customHeight="1" x14ac:dyDescent="0.2">
      <c r="A46" s="247" t="s">
        <v>247</v>
      </c>
      <c r="B46" s="248"/>
      <c r="C46" s="248"/>
      <c r="D46" s="248"/>
      <c r="E46" s="248"/>
      <c r="F46" s="249"/>
      <c r="G46" s="26">
        <v>37</v>
      </c>
      <c r="H46" s="48">
        <v>0</v>
      </c>
      <c r="I46" s="48">
        <v>29240947</v>
      </c>
    </row>
    <row r="47" spans="1:9" ht="12.75" customHeight="1" x14ac:dyDescent="0.2">
      <c r="A47" s="247" t="s">
        <v>248</v>
      </c>
      <c r="B47" s="248"/>
      <c r="C47" s="248"/>
      <c r="D47" s="248"/>
      <c r="E47" s="248"/>
      <c r="F47" s="249"/>
      <c r="G47" s="26">
        <v>38</v>
      </c>
      <c r="H47" s="48">
        <v>0</v>
      </c>
      <c r="I47" s="48">
        <v>0</v>
      </c>
    </row>
    <row r="48" spans="1:9" ht="22.15" customHeight="1" x14ac:dyDescent="0.2">
      <c r="A48" s="235" t="s">
        <v>249</v>
      </c>
      <c r="B48" s="236"/>
      <c r="C48" s="236"/>
      <c r="D48" s="236"/>
      <c r="E48" s="236"/>
      <c r="F48" s="237"/>
      <c r="G48" s="25">
        <v>39</v>
      </c>
      <c r="H48" s="49">
        <f>H44+H45+H46+H47</f>
        <v>0</v>
      </c>
      <c r="I48" s="49">
        <f>I44+I45+I46+I47</f>
        <v>29240947</v>
      </c>
    </row>
    <row r="49" spans="1:9" ht="24.6" customHeight="1" x14ac:dyDescent="0.2">
      <c r="A49" s="247" t="s">
        <v>389</v>
      </c>
      <c r="B49" s="248"/>
      <c r="C49" s="248"/>
      <c r="D49" s="248"/>
      <c r="E49" s="248"/>
      <c r="F49" s="249"/>
      <c r="G49" s="26">
        <v>40</v>
      </c>
      <c r="H49" s="48">
        <v>-9458434</v>
      </c>
      <c r="I49" s="48">
        <v>-2978069</v>
      </c>
    </row>
    <row r="50" spans="1:9" ht="12.75" customHeight="1" x14ac:dyDescent="0.2">
      <c r="A50" s="247" t="s">
        <v>250</v>
      </c>
      <c r="B50" s="248"/>
      <c r="C50" s="248"/>
      <c r="D50" s="248"/>
      <c r="E50" s="248"/>
      <c r="F50" s="249"/>
      <c r="G50" s="26">
        <v>41</v>
      </c>
      <c r="H50" s="48">
        <v>-13872767</v>
      </c>
      <c r="I50" s="48">
        <v>-21413</v>
      </c>
    </row>
    <row r="51" spans="1:9" ht="12.75" customHeight="1" x14ac:dyDescent="0.2">
      <c r="A51" s="247" t="s">
        <v>251</v>
      </c>
      <c r="B51" s="248"/>
      <c r="C51" s="248"/>
      <c r="D51" s="248"/>
      <c r="E51" s="248"/>
      <c r="F51" s="249"/>
      <c r="G51" s="26">
        <v>42</v>
      </c>
      <c r="H51" s="48">
        <v>-332202</v>
      </c>
      <c r="I51" s="48">
        <v>-1146970</v>
      </c>
    </row>
    <row r="52" spans="1:9" ht="22.9" customHeight="1" x14ac:dyDescent="0.2">
      <c r="A52" s="247" t="s">
        <v>252</v>
      </c>
      <c r="B52" s="248"/>
      <c r="C52" s="248"/>
      <c r="D52" s="248"/>
      <c r="E52" s="248"/>
      <c r="F52" s="249"/>
      <c r="G52" s="26">
        <v>43</v>
      </c>
      <c r="H52" s="48">
        <v>-15769330</v>
      </c>
      <c r="I52" s="48">
        <v>-18543730</v>
      </c>
    </row>
    <row r="53" spans="1:9" ht="12.75" customHeight="1" x14ac:dyDescent="0.2">
      <c r="A53" s="247" t="s">
        <v>253</v>
      </c>
      <c r="B53" s="248"/>
      <c r="C53" s="248"/>
      <c r="D53" s="248"/>
      <c r="E53" s="248"/>
      <c r="F53" s="249"/>
      <c r="G53" s="26">
        <v>44</v>
      </c>
      <c r="H53" s="48">
        <v>0</v>
      </c>
      <c r="I53" s="48">
        <v>0</v>
      </c>
    </row>
    <row r="54" spans="1:9" ht="30.6" customHeight="1" x14ac:dyDescent="0.2">
      <c r="A54" s="235" t="s">
        <v>254</v>
      </c>
      <c r="B54" s="236"/>
      <c r="C54" s="236"/>
      <c r="D54" s="236"/>
      <c r="E54" s="236"/>
      <c r="F54" s="237"/>
      <c r="G54" s="25">
        <v>45</v>
      </c>
      <c r="H54" s="49">
        <f>H49+H50+H51+H52+H53</f>
        <v>-39432733</v>
      </c>
      <c r="I54" s="49">
        <f>I49+I50+I51+I52+I53</f>
        <v>-22690182</v>
      </c>
    </row>
    <row r="55" spans="1:9" ht="29.45" customHeight="1" x14ac:dyDescent="0.2">
      <c r="A55" s="250" t="s">
        <v>255</v>
      </c>
      <c r="B55" s="251"/>
      <c r="C55" s="251"/>
      <c r="D55" s="251"/>
      <c r="E55" s="251"/>
      <c r="F55" s="252"/>
      <c r="G55" s="25">
        <v>46</v>
      </c>
      <c r="H55" s="49">
        <f>H48+H54</f>
        <v>-39432733</v>
      </c>
      <c r="I55" s="49">
        <f>I48+I54</f>
        <v>6550765</v>
      </c>
    </row>
    <row r="56" spans="1:9" x14ac:dyDescent="0.2">
      <c r="A56" s="247" t="s">
        <v>256</v>
      </c>
      <c r="B56" s="248"/>
      <c r="C56" s="248"/>
      <c r="D56" s="248"/>
      <c r="E56" s="248"/>
      <c r="F56" s="249"/>
      <c r="G56" s="26">
        <v>47</v>
      </c>
      <c r="H56" s="48">
        <v>0</v>
      </c>
      <c r="I56" s="48">
        <v>0</v>
      </c>
    </row>
    <row r="57" spans="1:9" ht="26.45" customHeight="1" x14ac:dyDescent="0.2">
      <c r="A57" s="250" t="s">
        <v>257</v>
      </c>
      <c r="B57" s="251"/>
      <c r="C57" s="251"/>
      <c r="D57" s="251"/>
      <c r="E57" s="251"/>
      <c r="F57" s="252"/>
      <c r="G57" s="25">
        <v>48</v>
      </c>
      <c r="H57" s="49">
        <f>H27+H42+H55+H56</f>
        <v>7004829</v>
      </c>
      <c r="I57" s="49">
        <f>I27+I42+I55+I56</f>
        <v>3683287</v>
      </c>
    </row>
    <row r="58" spans="1:9" x14ac:dyDescent="0.2">
      <c r="A58" s="253" t="s">
        <v>258</v>
      </c>
      <c r="B58" s="254"/>
      <c r="C58" s="254"/>
      <c r="D58" s="254"/>
      <c r="E58" s="254"/>
      <c r="F58" s="255"/>
      <c r="G58" s="26">
        <v>49</v>
      </c>
      <c r="H58" s="48">
        <v>3023428</v>
      </c>
      <c r="I58" s="48">
        <f>H59</f>
        <v>10028257</v>
      </c>
    </row>
    <row r="59" spans="1:9" ht="31.15" customHeight="1" x14ac:dyDescent="0.2">
      <c r="A59" s="238" t="s">
        <v>259</v>
      </c>
      <c r="B59" s="239"/>
      <c r="C59" s="239"/>
      <c r="D59" s="239"/>
      <c r="E59" s="239"/>
      <c r="F59" s="240"/>
      <c r="G59" s="27">
        <v>50</v>
      </c>
      <c r="H59" s="50">
        <f>H57+H58</f>
        <v>10028257</v>
      </c>
      <c r="I59" s="50">
        <f>I57+I58</f>
        <v>13711544</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activeCell="G45" sqref="G45"/>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62" t="s">
        <v>260</v>
      </c>
      <c r="B1" s="263"/>
      <c r="C1" s="263"/>
      <c r="D1" s="263"/>
      <c r="E1" s="263"/>
      <c r="F1" s="263"/>
      <c r="G1" s="263"/>
      <c r="H1" s="263"/>
      <c r="I1" s="263"/>
    </row>
    <row r="2" spans="1:9" ht="12.75" customHeight="1" x14ac:dyDescent="0.2">
      <c r="A2" s="222" t="s">
        <v>412</v>
      </c>
      <c r="B2" s="198"/>
      <c r="C2" s="198"/>
      <c r="D2" s="198"/>
      <c r="E2" s="198"/>
      <c r="F2" s="198"/>
      <c r="G2" s="198"/>
      <c r="H2" s="198"/>
      <c r="I2" s="198"/>
    </row>
    <row r="3" spans="1:9" x14ac:dyDescent="0.2">
      <c r="A3" s="273" t="s">
        <v>355</v>
      </c>
      <c r="B3" s="274"/>
      <c r="C3" s="274"/>
      <c r="D3" s="274"/>
      <c r="E3" s="274"/>
      <c r="F3" s="274"/>
      <c r="G3" s="274"/>
      <c r="H3" s="274"/>
      <c r="I3" s="274"/>
    </row>
    <row r="4" spans="1:9" x14ac:dyDescent="0.2">
      <c r="A4" s="264" t="s">
        <v>413</v>
      </c>
      <c r="B4" s="202"/>
      <c r="C4" s="202"/>
      <c r="D4" s="202"/>
      <c r="E4" s="202"/>
      <c r="F4" s="202"/>
      <c r="G4" s="202"/>
      <c r="H4" s="202"/>
      <c r="I4" s="203"/>
    </row>
    <row r="5" spans="1:9" ht="24" thickBot="1" x14ac:dyDescent="0.25">
      <c r="A5" s="267" t="s">
        <v>2</v>
      </c>
      <c r="B5" s="268"/>
      <c r="C5" s="268"/>
      <c r="D5" s="268"/>
      <c r="E5" s="268"/>
      <c r="F5" s="269"/>
      <c r="G5" s="22" t="s">
        <v>107</v>
      </c>
      <c r="H5" s="41" t="s">
        <v>380</v>
      </c>
      <c r="I5" s="41" t="s">
        <v>347</v>
      </c>
    </row>
    <row r="6" spans="1:9" x14ac:dyDescent="0.2">
      <c r="A6" s="270">
        <v>1</v>
      </c>
      <c r="B6" s="271"/>
      <c r="C6" s="271"/>
      <c r="D6" s="271"/>
      <c r="E6" s="271"/>
      <c r="F6" s="272"/>
      <c r="G6" s="28">
        <v>2</v>
      </c>
      <c r="H6" s="42" t="s">
        <v>207</v>
      </c>
      <c r="I6" s="42" t="s">
        <v>208</v>
      </c>
    </row>
    <row r="7" spans="1:9" x14ac:dyDescent="0.2">
      <c r="A7" s="281" t="s">
        <v>209</v>
      </c>
      <c r="B7" s="282"/>
      <c r="C7" s="282"/>
      <c r="D7" s="282"/>
      <c r="E7" s="282"/>
      <c r="F7" s="282"/>
      <c r="G7" s="282"/>
      <c r="H7" s="282"/>
      <c r="I7" s="283"/>
    </row>
    <row r="8" spans="1:9" x14ac:dyDescent="0.2">
      <c r="A8" s="284" t="s">
        <v>261</v>
      </c>
      <c r="B8" s="284"/>
      <c r="C8" s="284"/>
      <c r="D8" s="284"/>
      <c r="E8" s="284"/>
      <c r="F8" s="284"/>
      <c r="G8" s="29">
        <v>1</v>
      </c>
      <c r="H8" s="52">
        <v>0</v>
      </c>
      <c r="I8" s="52">
        <v>0</v>
      </c>
    </row>
    <row r="9" spans="1:9" x14ac:dyDescent="0.2">
      <c r="A9" s="279" t="s">
        <v>262</v>
      </c>
      <c r="B9" s="279"/>
      <c r="C9" s="279"/>
      <c r="D9" s="279"/>
      <c r="E9" s="279"/>
      <c r="F9" s="279"/>
      <c r="G9" s="30">
        <v>2</v>
      </c>
      <c r="H9" s="53">
        <v>0</v>
      </c>
      <c r="I9" s="53">
        <v>0</v>
      </c>
    </row>
    <row r="10" spans="1:9" x14ac:dyDescent="0.2">
      <c r="A10" s="279" t="s">
        <v>263</v>
      </c>
      <c r="B10" s="279"/>
      <c r="C10" s="279"/>
      <c r="D10" s="279"/>
      <c r="E10" s="279"/>
      <c r="F10" s="279"/>
      <c r="G10" s="30">
        <v>3</v>
      </c>
      <c r="H10" s="53">
        <v>0</v>
      </c>
      <c r="I10" s="53">
        <v>0</v>
      </c>
    </row>
    <row r="11" spans="1:9" x14ac:dyDescent="0.2">
      <c r="A11" s="279" t="s">
        <v>264</v>
      </c>
      <c r="B11" s="279"/>
      <c r="C11" s="279"/>
      <c r="D11" s="279"/>
      <c r="E11" s="279"/>
      <c r="F11" s="279"/>
      <c r="G11" s="30">
        <v>4</v>
      </c>
      <c r="H11" s="53">
        <v>0</v>
      </c>
      <c r="I11" s="53">
        <v>0</v>
      </c>
    </row>
    <row r="12" spans="1:9" x14ac:dyDescent="0.2">
      <c r="A12" s="279" t="s">
        <v>265</v>
      </c>
      <c r="B12" s="279"/>
      <c r="C12" s="279"/>
      <c r="D12" s="279"/>
      <c r="E12" s="279"/>
      <c r="F12" s="279"/>
      <c r="G12" s="30">
        <v>5</v>
      </c>
      <c r="H12" s="53">
        <v>0</v>
      </c>
      <c r="I12" s="53">
        <v>0</v>
      </c>
    </row>
    <row r="13" spans="1:9" x14ac:dyDescent="0.2">
      <c r="A13" s="279" t="s">
        <v>266</v>
      </c>
      <c r="B13" s="279"/>
      <c r="C13" s="279"/>
      <c r="D13" s="279"/>
      <c r="E13" s="279"/>
      <c r="F13" s="279"/>
      <c r="G13" s="30">
        <v>6</v>
      </c>
      <c r="H13" s="53">
        <v>0</v>
      </c>
      <c r="I13" s="53">
        <v>0</v>
      </c>
    </row>
    <row r="14" spans="1:9" x14ac:dyDescent="0.2">
      <c r="A14" s="279" t="s">
        <v>267</v>
      </c>
      <c r="B14" s="279"/>
      <c r="C14" s="279"/>
      <c r="D14" s="279"/>
      <c r="E14" s="279"/>
      <c r="F14" s="279"/>
      <c r="G14" s="30">
        <v>7</v>
      </c>
      <c r="H14" s="53">
        <v>0</v>
      </c>
      <c r="I14" s="53">
        <v>0</v>
      </c>
    </row>
    <row r="15" spans="1:9" x14ac:dyDescent="0.2">
      <c r="A15" s="279" t="s">
        <v>268</v>
      </c>
      <c r="B15" s="279"/>
      <c r="C15" s="279"/>
      <c r="D15" s="279"/>
      <c r="E15" s="279"/>
      <c r="F15" s="279"/>
      <c r="G15" s="30">
        <v>8</v>
      </c>
      <c r="H15" s="53">
        <v>0</v>
      </c>
      <c r="I15" s="53">
        <v>0</v>
      </c>
    </row>
    <row r="16" spans="1:9" x14ac:dyDescent="0.2">
      <c r="A16" s="277" t="s">
        <v>269</v>
      </c>
      <c r="B16" s="277"/>
      <c r="C16" s="277"/>
      <c r="D16" s="277"/>
      <c r="E16" s="277"/>
      <c r="F16" s="277"/>
      <c r="G16" s="31">
        <v>9</v>
      </c>
      <c r="H16" s="54">
        <f>SUM(H8:H15)</f>
        <v>0</v>
      </c>
      <c r="I16" s="54">
        <f>SUM(I8:I15)</f>
        <v>0</v>
      </c>
    </row>
    <row r="17" spans="1:9" x14ac:dyDescent="0.2">
      <c r="A17" s="279" t="s">
        <v>270</v>
      </c>
      <c r="B17" s="279"/>
      <c r="C17" s="279"/>
      <c r="D17" s="279"/>
      <c r="E17" s="279"/>
      <c r="F17" s="279"/>
      <c r="G17" s="30">
        <v>10</v>
      </c>
      <c r="H17" s="53">
        <v>0</v>
      </c>
      <c r="I17" s="53">
        <v>0</v>
      </c>
    </row>
    <row r="18" spans="1:9" x14ac:dyDescent="0.2">
      <c r="A18" s="279" t="s">
        <v>271</v>
      </c>
      <c r="B18" s="279"/>
      <c r="C18" s="279"/>
      <c r="D18" s="279"/>
      <c r="E18" s="279"/>
      <c r="F18" s="279"/>
      <c r="G18" s="30">
        <v>11</v>
      </c>
      <c r="H18" s="53">
        <v>0</v>
      </c>
      <c r="I18" s="53">
        <v>0</v>
      </c>
    </row>
    <row r="19" spans="1:9" ht="27.6" customHeight="1" x14ac:dyDescent="0.2">
      <c r="A19" s="275" t="s">
        <v>272</v>
      </c>
      <c r="B19" s="275"/>
      <c r="C19" s="275"/>
      <c r="D19" s="275"/>
      <c r="E19" s="275"/>
      <c r="F19" s="275"/>
      <c r="G19" s="32">
        <v>12</v>
      </c>
      <c r="H19" s="55">
        <f>H16+H17+H18</f>
        <v>0</v>
      </c>
      <c r="I19" s="55">
        <f>I16+I17+I18</f>
        <v>0</v>
      </c>
    </row>
    <row r="20" spans="1:9" x14ac:dyDescent="0.2">
      <c r="A20" s="281" t="s">
        <v>229</v>
      </c>
      <c r="B20" s="282"/>
      <c r="C20" s="282"/>
      <c r="D20" s="282"/>
      <c r="E20" s="282"/>
      <c r="F20" s="282"/>
      <c r="G20" s="282"/>
      <c r="H20" s="282"/>
      <c r="I20" s="283"/>
    </row>
    <row r="21" spans="1:9" ht="26.45" customHeight="1" x14ac:dyDescent="0.2">
      <c r="A21" s="284" t="s">
        <v>273</v>
      </c>
      <c r="B21" s="284"/>
      <c r="C21" s="284"/>
      <c r="D21" s="284"/>
      <c r="E21" s="284"/>
      <c r="F21" s="284"/>
      <c r="G21" s="29">
        <v>13</v>
      </c>
      <c r="H21" s="52">
        <v>0</v>
      </c>
      <c r="I21" s="52">
        <v>0</v>
      </c>
    </row>
    <row r="22" spans="1:9" x14ac:dyDescent="0.2">
      <c r="A22" s="279" t="s">
        <v>274</v>
      </c>
      <c r="B22" s="279"/>
      <c r="C22" s="279"/>
      <c r="D22" s="279"/>
      <c r="E22" s="279"/>
      <c r="F22" s="279"/>
      <c r="G22" s="30">
        <v>14</v>
      </c>
      <c r="H22" s="53">
        <v>0</v>
      </c>
      <c r="I22" s="53">
        <v>0</v>
      </c>
    </row>
    <row r="23" spans="1:9" x14ac:dyDescent="0.2">
      <c r="A23" s="279" t="s">
        <v>275</v>
      </c>
      <c r="B23" s="279"/>
      <c r="C23" s="279"/>
      <c r="D23" s="279"/>
      <c r="E23" s="279"/>
      <c r="F23" s="279"/>
      <c r="G23" s="30">
        <v>15</v>
      </c>
      <c r="H23" s="53">
        <v>0</v>
      </c>
      <c r="I23" s="53">
        <v>0</v>
      </c>
    </row>
    <row r="24" spans="1:9" x14ac:dyDescent="0.2">
      <c r="A24" s="279" t="s">
        <v>276</v>
      </c>
      <c r="B24" s="279"/>
      <c r="C24" s="279"/>
      <c r="D24" s="279"/>
      <c r="E24" s="279"/>
      <c r="F24" s="279"/>
      <c r="G24" s="30">
        <v>16</v>
      </c>
      <c r="H24" s="53">
        <v>0</v>
      </c>
      <c r="I24" s="53">
        <v>0</v>
      </c>
    </row>
    <row r="25" spans="1:9" x14ac:dyDescent="0.2">
      <c r="A25" s="279" t="s">
        <v>277</v>
      </c>
      <c r="B25" s="279"/>
      <c r="C25" s="279"/>
      <c r="D25" s="279"/>
      <c r="E25" s="279"/>
      <c r="F25" s="279"/>
      <c r="G25" s="30">
        <v>17</v>
      </c>
      <c r="H25" s="53">
        <v>0</v>
      </c>
      <c r="I25" s="53">
        <v>0</v>
      </c>
    </row>
    <row r="26" spans="1:9" x14ac:dyDescent="0.2">
      <c r="A26" s="279" t="s">
        <v>278</v>
      </c>
      <c r="B26" s="279"/>
      <c r="C26" s="279"/>
      <c r="D26" s="279"/>
      <c r="E26" s="279"/>
      <c r="F26" s="279"/>
      <c r="G26" s="30">
        <v>18</v>
      </c>
      <c r="H26" s="53">
        <v>0</v>
      </c>
      <c r="I26" s="53">
        <v>0</v>
      </c>
    </row>
    <row r="27" spans="1:9" ht="24" customHeight="1" x14ac:dyDescent="0.2">
      <c r="A27" s="277" t="s">
        <v>279</v>
      </c>
      <c r="B27" s="277"/>
      <c r="C27" s="277"/>
      <c r="D27" s="277"/>
      <c r="E27" s="277"/>
      <c r="F27" s="277"/>
      <c r="G27" s="31">
        <v>19</v>
      </c>
      <c r="H27" s="54">
        <f>SUM(H21:H26)</f>
        <v>0</v>
      </c>
      <c r="I27" s="54">
        <f>SUM(I21:I26)</f>
        <v>0</v>
      </c>
    </row>
    <row r="28" spans="1:9" ht="27" customHeight="1" x14ac:dyDescent="0.2">
      <c r="A28" s="279" t="s">
        <v>280</v>
      </c>
      <c r="B28" s="279"/>
      <c r="C28" s="279"/>
      <c r="D28" s="279"/>
      <c r="E28" s="279"/>
      <c r="F28" s="279"/>
      <c r="G28" s="30">
        <v>20</v>
      </c>
      <c r="H28" s="53">
        <v>0</v>
      </c>
      <c r="I28" s="53">
        <v>0</v>
      </c>
    </row>
    <row r="29" spans="1:9" x14ac:dyDescent="0.2">
      <c r="A29" s="279" t="s">
        <v>281</v>
      </c>
      <c r="B29" s="279"/>
      <c r="C29" s="279"/>
      <c r="D29" s="279"/>
      <c r="E29" s="279"/>
      <c r="F29" s="279"/>
      <c r="G29" s="30">
        <v>21</v>
      </c>
      <c r="H29" s="53">
        <v>0</v>
      </c>
      <c r="I29" s="53">
        <v>0</v>
      </c>
    </row>
    <row r="30" spans="1:9" x14ac:dyDescent="0.2">
      <c r="A30" s="279" t="s">
        <v>282</v>
      </c>
      <c r="B30" s="279"/>
      <c r="C30" s="279"/>
      <c r="D30" s="279"/>
      <c r="E30" s="279"/>
      <c r="F30" s="279"/>
      <c r="G30" s="30">
        <v>22</v>
      </c>
      <c r="H30" s="53">
        <v>0</v>
      </c>
      <c r="I30" s="53">
        <v>0</v>
      </c>
    </row>
    <row r="31" spans="1:9" x14ac:dyDescent="0.2">
      <c r="A31" s="279" t="s">
        <v>283</v>
      </c>
      <c r="B31" s="279"/>
      <c r="C31" s="279"/>
      <c r="D31" s="279"/>
      <c r="E31" s="279"/>
      <c r="F31" s="279"/>
      <c r="G31" s="30">
        <v>23</v>
      </c>
      <c r="H31" s="53">
        <v>0</v>
      </c>
      <c r="I31" s="53">
        <v>0</v>
      </c>
    </row>
    <row r="32" spans="1:9" x14ac:dyDescent="0.2">
      <c r="A32" s="279" t="s">
        <v>284</v>
      </c>
      <c r="B32" s="279"/>
      <c r="C32" s="279"/>
      <c r="D32" s="279"/>
      <c r="E32" s="279"/>
      <c r="F32" s="279"/>
      <c r="G32" s="30">
        <v>24</v>
      </c>
      <c r="H32" s="53">
        <v>0</v>
      </c>
      <c r="I32" s="53">
        <v>0</v>
      </c>
    </row>
    <row r="33" spans="1:9" ht="25.9" customHeight="1" x14ac:dyDescent="0.2">
      <c r="A33" s="277" t="s">
        <v>285</v>
      </c>
      <c r="B33" s="277"/>
      <c r="C33" s="277"/>
      <c r="D33" s="277"/>
      <c r="E33" s="277"/>
      <c r="F33" s="277"/>
      <c r="G33" s="31">
        <v>25</v>
      </c>
      <c r="H33" s="54">
        <f>SUM(H28:H32)</f>
        <v>0</v>
      </c>
      <c r="I33" s="54">
        <f>SUM(I28:I32)</f>
        <v>0</v>
      </c>
    </row>
    <row r="34" spans="1:9" ht="28.15" customHeight="1" x14ac:dyDescent="0.2">
      <c r="A34" s="275" t="s">
        <v>286</v>
      </c>
      <c r="B34" s="275"/>
      <c r="C34" s="275"/>
      <c r="D34" s="275"/>
      <c r="E34" s="275"/>
      <c r="F34" s="275"/>
      <c r="G34" s="32">
        <v>26</v>
      </c>
      <c r="H34" s="55">
        <f>H27+H33</f>
        <v>0</v>
      </c>
      <c r="I34" s="55">
        <f>I27+I33</f>
        <v>0</v>
      </c>
    </row>
    <row r="35" spans="1:9" x14ac:dyDescent="0.2">
      <c r="A35" s="281" t="s">
        <v>244</v>
      </c>
      <c r="B35" s="282"/>
      <c r="C35" s="282"/>
      <c r="D35" s="282"/>
      <c r="E35" s="282"/>
      <c r="F35" s="282"/>
      <c r="G35" s="282">
        <v>0</v>
      </c>
      <c r="H35" s="282"/>
      <c r="I35" s="283"/>
    </row>
    <row r="36" spans="1:9" x14ac:dyDescent="0.2">
      <c r="A36" s="285" t="s">
        <v>287</v>
      </c>
      <c r="B36" s="285"/>
      <c r="C36" s="285"/>
      <c r="D36" s="285"/>
      <c r="E36" s="285"/>
      <c r="F36" s="285"/>
      <c r="G36" s="29">
        <v>27</v>
      </c>
      <c r="H36" s="52">
        <v>0</v>
      </c>
      <c r="I36" s="52">
        <v>0</v>
      </c>
    </row>
    <row r="37" spans="1:9" ht="25.15" customHeight="1" x14ac:dyDescent="0.2">
      <c r="A37" s="276" t="s">
        <v>288</v>
      </c>
      <c r="B37" s="276"/>
      <c r="C37" s="276"/>
      <c r="D37" s="276"/>
      <c r="E37" s="276"/>
      <c r="F37" s="276"/>
      <c r="G37" s="30">
        <v>28</v>
      </c>
      <c r="H37" s="53">
        <v>0</v>
      </c>
      <c r="I37" s="53">
        <v>0</v>
      </c>
    </row>
    <row r="38" spans="1:9" x14ac:dyDescent="0.2">
      <c r="A38" s="276" t="s">
        <v>289</v>
      </c>
      <c r="B38" s="276"/>
      <c r="C38" s="276"/>
      <c r="D38" s="276"/>
      <c r="E38" s="276"/>
      <c r="F38" s="276"/>
      <c r="G38" s="30">
        <v>29</v>
      </c>
      <c r="H38" s="53">
        <v>0</v>
      </c>
      <c r="I38" s="53">
        <v>0</v>
      </c>
    </row>
    <row r="39" spans="1:9" x14ac:dyDescent="0.2">
      <c r="A39" s="276" t="s">
        <v>290</v>
      </c>
      <c r="B39" s="276"/>
      <c r="C39" s="276"/>
      <c r="D39" s="276"/>
      <c r="E39" s="276"/>
      <c r="F39" s="276"/>
      <c r="G39" s="30">
        <v>30</v>
      </c>
      <c r="H39" s="53">
        <v>0</v>
      </c>
      <c r="I39" s="53">
        <v>0</v>
      </c>
    </row>
    <row r="40" spans="1:9" ht="25.9" customHeight="1" x14ac:dyDescent="0.2">
      <c r="A40" s="277" t="s">
        <v>291</v>
      </c>
      <c r="B40" s="277"/>
      <c r="C40" s="277"/>
      <c r="D40" s="277"/>
      <c r="E40" s="277"/>
      <c r="F40" s="277"/>
      <c r="G40" s="31">
        <v>31</v>
      </c>
      <c r="H40" s="54">
        <f>H39+H38+H37+H36</f>
        <v>0</v>
      </c>
      <c r="I40" s="54">
        <f>I39+I38+I37+I36</f>
        <v>0</v>
      </c>
    </row>
    <row r="41" spans="1:9" ht="24.6" customHeight="1" x14ac:dyDescent="0.2">
      <c r="A41" s="276" t="s">
        <v>292</v>
      </c>
      <c r="B41" s="276"/>
      <c r="C41" s="276"/>
      <c r="D41" s="276"/>
      <c r="E41" s="276"/>
      <c r="F41" s="276"/>
      <c r="G41" s="30">
        <v>32</v>
      </c>
      <c r="H41" s="53">
        <v>0</v>
      </c>
      <c r="I41" s="53">
        <v>0</v>
      </c>
    </row>
    <row r="42" spans="1:9" x14ac:dyDescent="0.2">
      <c r="A42" s="276" t="s">
        <v>293</v>
      </c>
      <c r="B42" s="276"/>
      <c r="C42" s="276"/>
      <c r="D42" s="276"/>
      <c r="E42" s="276"/>
      <c r="F42" s="276"/>
      <c r="G42" s="30">
        <v>33</v>
      </c>
      <c r="H42" s="53">
        <v>0</v>
      </c>
      <c r="I42" s="53">
        <v>0</v>
      </c>
    </row>
    <row r="43" spans="1:9" x14ac:dyDescent="0.2">
      <c r="A43" s="276" t="s">
        <v>294</v>
      </c>
      <c r="B43" s="276"/>
      <c r="C43" s="276"/>
      <c r="D43" s="276"/>
      <c r="E43" s="276"/>
      <c r="F43" s="276"/>
      <c r="G43" s="30">
        <v>34</v>
      </c>
      <c r="H43" s="53">
        <v>0</v>
      </c>
      <c r="I43" s="53">
        <v>0</v>
      </c>
    </row>
    <row r="44" spans="1:9" ht="21" customHeight="1" x14ac:dyDescent="0.2">
      <c r="A44" s="276" t="s">
        <v>295</v>
      </c>
      <c r="B44" s="276"/>
      <c r="C44" s="276"/>
      <c r="D44" s="276"/>
      <c r="E44" s="276"/>
      <c r="F44" s="276"/>
      <c r="G44" s="30">
        <v>35</v>
      </c>
      <c r="H44" s="53">
        <v>0</v>
      </c>
      <c r="I44" s="53">
        <v>0</v>
      </c>
    </row>
    <row r="45" spans="1:9" x14ac:dyDescent="0.2">
      <c r="A45" s="276" t="s">
        <v>296</v>
      </c>
      <c r="B45" s="276"/>
      <c r="C45" s="276"/>
      <c r="D45" s="276"/>
      <c r="E45" s="276"/>
      <c r="F45" s="276"/>
      <c r="G45" s="30">
        <v>36</v>
      </c>
      <c r="H45" s="53">
        <v>0</v>
      </c>
      <c r="I45" s="53">
        <v>0</v>
      </c>
    </row>
    <row r="46" spans="1:9" ht="22.9" customHeight="1" x14ac:dyDescent="0.2">
      <c r="A46" s="277" t="s">
        <v>297</v>
      </c>
      <c r="B46" s="277"/>
      <c r="C46" s="277"/>
      <c r="D46" s="277"/>
      <c r="E46" s="277"/>
      <c r="F46" s="277"/>
      <c r="G46" s="31">
        <v>37</v>
      </c>
      <c r="H46" s="54">
        <f>H45+H44+H43+H42+H41</f>
        <v>0</v>
      </c>
      <c r="I46" s="54">
        <f>I45+I44+I43+I42+I41</f>
        <v>0</v>
      </c>
    </row>
    <row r="47" spans="1:9" ht="25.9" customHeight="1" x14ac:dyDescent="0.2">
      <c r="A47" s="278" t="s">
        <v>298</v>
      </c>
      <c r="B47" s="278"/>
      <c r="C47" s="278"/>
      <c r="D47" s="278"/>
      <c r="E47" s="278"/>
      <c r="F47" s="278"/>
      <c r="G47" s="31">
        <v>38</v>
      </c>
      <c r="H47" s="54">
        <f>H46+H40</f>
        <v>0</v>
      </c>
      <c r="I47" s="54">
        <f>I46+I40</f>
        <v>0</v>
      </c>
    </row>
    <row r="48" spans="1:9" x14ac:dyDescent="0.2">
      <c r="A48" s="279" t="s">
        <v>299</v>
      </c>
      <c r="B48" s="279"/>
      <c r="C48" s="279"/>
      <c r="D48" s="279"/>
      <c r="E48" s="279"/>
      <c r="F48" s="279"/>
      <c r="G48" s="30">
        <v>39</v>
      </c>
      <c r="H48" s="53">
        <v>0</v>
      </c>
      <c r="I48" s="53">
        <v>0</v>
      </c>
    </row>
    <row r="49" spans="1:9" ht="25.9" customHeight="1" x14ac:dyDescent="0.2">
      <c r="A49" s="278" t="s">
        <v>300</v>
      </c>
      <c r="B49" s="278"/>
      <c r="C49" s="278"/>
      <c r="D49" s="278"/>
      <c r="E49" s="278"/>
      <c r="F49" s="278"/>
      <c r="G49" s="31">
        <v>40</v>
      </c>
      <c r="H49" s="54">
        <f>H19+H34+H47+H48</f>
        <v>0</v>
      </c>
      <c r="I49" s="54">
        <f>I19+I34+I47+I48</f>
        <v>0</v>
      </c>
    </row>
    <row r="50" spans="1:9" x14ac:dyDescent="0.2">
      <c r="A50" s="280" t="s">
        <v>258</v>
      </c>
      <c r="B50" s="280"/>
      <c r="C50" s="280"/>
      <c r="D50" s="280"/>
      <c r="E50" s="280"/>
      <c r="F50" s="280"/>
      <c r="G50" s="30">
        <v>41</v>
      </c>
      <c r="H50" s="53">
        <v>0</v>
      </c>
      <c r="I50" s="53">
        <v>0</v>
      </c>
    </row>
    <row r="51" spans="1:9" ht="31.9" customHeight="1" x14ac:dyDescent="0.2">
      <c r="A51" s="275" t="s">
        <v>301</v>
      </c>
      <c r="B51" s="275"/>
      <c r="C51" s="275"/>
      <c r="D51" s="275"/>
      <c r="E51" s="275"/>
      <c r="F51" s="275"/>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15:I16 H18:I19 H31:I31 H34:I34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21:I27 H36:I40 H50:I51">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topLeftCell="A16" zoomScaleNormal="100" zoomScaleSheetLayoutView="110" workbookViewId="0">
      <selection activeCell="S54" sqref="S54"/>
    </sheetView>
  </sheetViews>
  <sheetFormatPr defaultRowHeight="12.75" x14ac:dyDescent="0.2"/>
  <cols>
    <col min="1" max="4" width="9.140625" style="1"/>
    <col min="5" max="5" width="10.140625" style="1" bestFit="1" customWidth="1"/>
    <col min="6" max="6" width="9.140625" style="1"/>
    <col min="7" max="7" width="10.85546875" style="1" bestFit="1" customWidth="1"/>
    <col min="8" max="23" width="13.42578125" style="57"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06" t="s">
        <v>302</v>
      </c>
      <c r="B1" s="307"/>
      <c r="C1" s="307"/>
      <c r="D1" s="307"/>
      <c r="E1" s="307"/>
      <c r="F1" s="307"/>
      <c r="G1" s="307"/>
      <c r="H1" s="307"/>
      <c r="I1" s="307"/>
      <c r="J1" s="307"/>
      <c r="K1" s="56"/>
    </row>
    <row r="2" spans="1:23" ht="15.75" x14ac:dyDescent="0.2">
      <c r="A2" s="2"/>
      <c r="B2" s="3"/>
      <c r="C2" s="308" t="s">
        <v>303</v>
      </c>
      <c r="D2" s="308"/>
      <c r="E2" s="10">
        <v>43831</v>
      </c>
      <c r="F2" s="4" t="s">
        <v>0</v>
      </c>
      <c r="G2" s="10">
        <v>44196</v>
      </c>
      <c r="H2" s="58"/>
      <c r="I2" s="58"/>
      <c r="J2" s="58"/>
      <c r="K2" s="59"/>
      <c r="V2" s="60" t="s">
        <v>355</v>
      </c>
    </row>
    <row r="3" spans="1:23" ht="13.5" customHeight="1" thickBot="1" x14ac:dyDescent="0.25">
      <c r="A3" s="310" t="s">
        <v>304</v>
      </c>
      <c r="B3" s="311"/>
      <c r="C3" s="311"/>
      <c r="D3" s="311"/>
      <c r="E3" s="311"/>
      <c r="F3" s="311"/>
      <c r="G3" s="314" t="s">
        <v>3</v>
      </c>
      <c r="H3" s="297" t="s">
        <v>305</v>
      </c>
      <c r="I3" s="297"/>
      <c r="J3" s="297"/>
      <c r="K3" s="297"/>
      <c r="L3" s="297"/>
      <c r="M3" s="297"/>
      <c r="N3" s="297"/>
      <c r="O3" s="297"/>
      <c r="P3" s="297"/>
      <c r="Q3" s="297"/>
      <c r="R3" s="297"/>
      <c r="S3" s="297"/>
      <c r="T3" s="297"/>
      <c r="U3" s="297"/>
      <c r="V3" s="297" t="s">
        <v>306</v>
      </c>
      <c r="W3" s="299" t="s">
        <v>307</v>
      </c>
    </row>
    <row r="4" spans="1:23" ht="57" thickBot="1" x14ac:dyDescent="0.25">
      <c r="A4" s="312"/>
      <c r="B4" s="313"/>
      <c r="C4" s="313"/>
      <c r="D4" s="313"/>
      <c r="E4" s="313"/>
      <c r="F4" s="313"/>
      <c r="G4" s="315"/>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298"/>
      <c r="W4" s="300"/>
    </row>
    <row r="5" spans="1:23" ht="22.5" x14ac:dyDescent="0.2">
      <c r="A5" s="301">
        <v>1</v>
      </c>
      <c r="B5" s="302"/>
      <c r="C5" s="302"/>
      <c r="D5" s="302"/>
      <c r="E5" s="302"/>
      <c r="F5" s="302"/>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
      <c r="A6" s="303" t="s">
        <v>322</v>
      </c>
      <c r="B6" s="303"/>
      <c r="C6" s="303"/>
      <c r="D6" s="303"/>
      <c r="E6" s="303"/>
      <c r="F6" s="303"/>
      <c r="G6" s="303"/>
      <c r="H6" s="303"/>
      <c r="I6" s="303"/>
      <c r="J6" s="303"/>
      <c r="K6" s="303"/>
      <c r="L6" s="303"/>
      <c r="M6" s="303"/>
      <c r="N6" s="304"/>
      <c r="O6" s="304"/>
      <c r="P6" s="304"/>
      <c r="Q6" s="304"/>
      <c r="R6" s="304"/>
      <c r="S6" s="304"/>
      <c r="T6" s="304"/>
      <c r="U6" s="304"/>
      <c r="V6" s="304"/>
      <c r="W6" s="305"/>
    </row>
    <row r="7" spans="1:23" x14ac:dyDescent="0.2">
      <c r="A7" s="295" t="s">
        <v>374</v>
      </c>
      <c r="B7" s="295"/>
      <c r="C7" s="295"/>
      <c r="D7" s="295"/>
      <c r="E7" s="295"/>
      <c r="F7" s="295"/>
      <c r="G7" s="6">
        <v>1</v>
      </c>
      <c r="H7" s="65">
        <v>60000000</v>
      </c>
      <c r="I7" s="65">
        <v>37089626</v>
      </c>
      <c r="J7" s="65">
        <v>3000000</v>
      </c>
      <c r="K7" s="65">
        <v>12382269</v>
      </c>
      <c r="L7" s="65">
        <v>12382269</v>
      </c>
      <c r="M7" s="65">
        <v>15000000</v>
      </c>
      <c r="N7" s="65">
        <v>35908713</v>
      </c>
      <c r="O7" s="65">
        <v>50219</v>
      </c>
      <c r="P7" s="65">
        <v>0</v>
      </c>
      <c r="Q7" s="65">
        <v>0</v>
      </c>
      <c r="R7" s="65">
        <v>0</v>
      </c>
      <c r="S7" s="65">
        <v>213985356</v>
      </c>
      <c r="T7" s="65">
        <v>45958969</v>
      </c>
      <c r="U7" s="66">
        <f>H7+I7+J7+K7-L7+M7+N7+O7+P7+Q7+R7+S7+T7</f>
        <v>410992883</v>
      </c>
      <c r="V7" s="65">
        <v>0</v>
      </c>
      <c r="W7" s="66">
        <f>U7+V7</f>
        <v>410992883</v>
      </c>
    </row>
    <row r="8" spans="1:23" x14ac:dyDescent="0.2">
      <c r="A8" s="288" t="s">
        <v>323</v>
      </c>
      <c r="B8" s="288"/>
      <c r="C8" s="288"/>
      <c r="D8" s="288"/>
      <c r="E8" s="288"/>
      <c r="F8" s="288"/>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
      <c r="A9" s="288" t="s">
        <v>324</v>
      </c>
      <c r="B9" s="288"/>
      <c r="C9" s="288"/>
      <c r="D9" s="288"/>
      <c r="E9" s="288"/>
      <c r="F9" s="288"/>
      <c r="G9" s="6">
        <v>3</v>
      </c>
      <c r="H9" s="65">
        <v>0</v>
      </c>
      <c r="I9" s="65">
        <v>0</v>
      </c>
      <c r="J9" s="65">
        <v>0</v>
      </c>
      <c r="K9" s="65">
        <v>0</v>
      </c>
      <c r="L9" s="65">
        <v>0</v>
      </c>
      <c r="M9" s="65">
        <v>0</v>
      </c>
      <c r="N9" s="65">
        <v>0</v>
      </c>
      <c r="O9" s="65">
        <v>11024</v>
      </c>
      <c r="P9" s="65">
        <v>0</v>
      </c>
      <c r="Q9" s="65">
        <v>0</v>
      </c>
      <c r="R9" s="65">
        <v>0</v>
      </c>
      <c r="S9" s="65">
        <v>0</v>
      </c>
      <c r="T9" s="65">
        <v>0</v>
      </c>
      <c r="U9" s="66">
        <f t="shared" si="0"/>
        <v>11024</v>
      </c>
      <c r="V9" s="65">
        <v>0</v>
      </c>
      <c r="W9" s="66">
        <f t="shared" si="1"/>
        <v>11024</v>
      </c>
    </row>
    <row r="10" spans="1:23" ht="24" customHeight="1" x14ac:dyDescent="0.2">
      <c r="A10" s="309" t="s">
        <v>375</v>
      </c>
      <c r="B10" s="309"/>
      <c r="C10" s="309"/>
      <c r="D10" s="309"/>
      <c r="E10" s="309"/>
      <c r="F10" s="309"/>
      <c r="G10" s="7">
        <v>4</v>
      </c>
      <c r="H10" s="66">
        <f>H7+H8+H9</f>
        <v>60000000</v>
      </c>
      <c r="I10" s="66">
        <f t="shared" ref="I10:W10" si="2">I7+I8+I9</f>
        <v>37089626</v>
      </c>
      <c r="J10" s="66">
        <f t="shared" si="2"/>
        <v>3000000</v>
      </c>
      <c r="K10" s="66">
        <f>K7+K8+K9</f>
        <v>12382269</v>
      </c>
      <c r="L10" s="66">
        <f t="shared" si="2"/>
        <v>12382269</v>
      </c>
      <c r="M10" s="66">
        <f t="shared" si="2"/>
        <v>15000000</v>
      </c>
      <c r="N10" s="66">
        <f t="shared" si="2"/>
        <v>35908713</v>
      </c>
      <c r="O10" s="66">
        <f t="shared" si="2"/>
        <v>61243</v>
      </c>
      <c r="P10" s="66">
        <f t="shared" si="2"/>
        <v>0</v>
      </c>
      <c r="Q10" s="66">
        <f t="shared" si="2"/>
        <v>0</v>
      </c>
      <c r="R10" s="66">
        <f t="shared" si="2"/>
        <v>0</v>
      </c>
      <c r="S10" s="66">
        <f t="shared" si="2"/>
        <v>213985356</v>
      </c>
      <c r="T10" s="66">
        <f t="shared" si="2"/>
        <v>45958969</v>
      </c>
      <c r="U10" s="66">
        <f t="shared" si="2"/>
        <v>411003907</v>
      </c>
      <c r="V10" s="66">
        <f t="shared" si="2"/>
        <v>0</v>
      </c>
      <c r="W10" s="66">
        <f t="shared" si="2"/>
        <v>411003907</v>
      </c>
    </row>
    <row r="11" spans="1:23" x14ac:dyDescent="0.2">
      <c r="A11" s="288" t="s">
        <v>325</v>
      </c>
      <c r="B11" s="288"/>
      <c r="C11" s="288"/>
      <c r="D11" s="288"/>
      <c r="E11" s="288"/>
      <c r="F11" s="288"/>
      <c r="G11" s="6">
        <v>5</v>
      </c>
      <c r="H11" s="67">
        <v>0</v>
      </c>
      <c r="I11" s="67">
        <v>0</v>
      </c>
      <c r="J11" s="67">
        <v>0</v>
      </c>
      <c r="K11" s="67">
        <v>0</v>
      </c>
      <c r="L11" s="67">
        <v>0</v>
      </c>
      <c r="M11" s="67">
        <v>0</v>
      </c>
      <c r="N11" s="67">
        <v>0</v>
      </c>
      <c r="O11" s="67">
        <v>0</v>
      </c>
      <c r="P11" s="67">
        <v>0</v>
      </c>
      <c r="Q11" s="67">
        <v>0</v>
      </c>
      <c r="R11" s="67">
        <v>0</v>
      </c>
      <c r="S11" s="67">
        <v>0</v>
      </c>
      <c r="T11" s="65">
        <v>49187067</v>
      </c>
      <c r="U11" s="66">
        <f>H11+I11+J11+K11-L11+M11+N11+O11+P11+Q11+R11+S11+T11</f>
        <v>49187067</v>
      </c>
      <c r="V11" s="65">
        <v>0</v>
      </c>
      <c r="W11" s="66">
        <f t="shared" ref="W11:W28" si="3">U11+V11</f>
        <v>49187067</v>
      </c>
    </row>
    <row r="12" spans="1:23" x14ac:dyDescent="0.2">
      <c r="A12" s="288" t="s">
        <v>326</v>
      </c>
      <c r="B12" s="288"/>
      <c r="C12" s="288"/>
      <c r="D12" s="288"/>
      <c r="E12" s="288"/>
      <c r="F12" s="288"/>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
      <c r="A13" s="288" t="s">
        <v>327</v>
      </c>
      <c r="B13" s="288"/>
      <c r="C13" s="288"/>
      <c r="D13" s="288"/>
      <c r="E13" s="288"/>
      <c r="F13" s="288"/>
      <c r="G13" s="6">
        <v>7</v>
      </c>
      <c r="H13" s="67">
        <v>0</v>
      </c>
      <c r="I13" s="67">
        <v>0</v>
      </c>
      <c r="J13" s="67">
        <v>0</v>
      </c>
      <c r="K13" s="67">
        <v>0</v>
      </c>
      <c r="L13" s="67">
        <v>0</v>
      </c>
      <c r="M13" s="67">
        <v>0</v>
      </c>
      <c r="N13" s="67">
        <v>0</v>
      </c>
      <c r="O13" s="65">
        <v>-61243</v>
      </c>
      <c r="P13" s="67">
        <v>0</v>
      </c>
      <c r="Q13" s="67">
        <v>0</v>
      </c>
      <c r="R13" s="67">
        <v>0</v>
      </c>
      <c r="S13" s="65">
        <v>61243</v>
      </c>
      <c r="T13" s="65">
        <v>0</v>
      </c>
      <c r="U13" s="66">
        <f t="shared" si="4"/>
        <v>0</v>
      </c>
      <c r="V13" s="65">
        <v>0</v>
      </c>
      <c r="W13" s="66">
        <f t="shared" si="3"/>
        <v>0</v>
      </c>
    </row>
    <row r="14" spans="1:23" ht="29.25" customHeight="1" x14ac:dyDescent="0.2">
      <c r="A14" s="288" t="s">
        <v>328</v>
      </c>
      <c r="B14" s="288"/>
      <c r="C14" s="288"/>
      <c r="D14" s="288"/>
      <c r="E14" s="288"/>
      <c r="F14" s="288"/>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
      <c r="A15" s="288" t="s">
        <v>329</v>
      </c>
      <c r="B15" s="288"/>
      <c r="C15" s="288"/>
      <c r="D15" s="288"/>
      <c r="E15" s="288"/>
      <c r="F15" s="288"/>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
      <c r="A16" s="288" t="s">
        <v>330</v>
      </c>
      <c r="B16" s="288"/>
      <c r="C16" s="288"/>
      <c r="D16" s="288"/>
      <c r="E16" s="288"/>
      <c r="F16" s="288"/>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
      <c r="A17" s="288" t="s">
        <v>331</v>
      </c>
      <c r="B17" s="288"/>
      <c r="C17" s="288"/>
      <c r="D17" s="288"/>
      <c r="E17" s="288"/>
      <c r="F17" s="288"/>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
      <c r="A18" s="288" t="s">
        <v>332</v>
      </c>
      <c r="B18" s="288"/>
      <c r="C18" s="288"/>
      <c r="D18" s="288"/>
      <c r="E18" s="288"/>
      <c r="F18" s="288"/>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
      <c r="A19" s="288" t="s">
        <v>333</v>
      </c>
      <c r="B19" s="288"/>
      <c r="C19" s="288"/>
      <c r="D19" s="288"/>
      <c r="E19" s="288"/>
      <c r="F19" s="288"/>
      <c r="G19" s="6">
        <v>13</v>
      </c>
      <c r="H19" s="65">
        <v>0</v>
      </c>
      <c r="I19" s="65">
        <v>0</v>
      </c>
      <c r="J19" s="65">
        <v>0</v>
      </c>
      <c r="K19" s="65">
        <v>0</v>
      </c>
      <c r="L19" s="65">
        <v>0</v>
      </c>
      <c r="M19" s="65">
        <v>0</v>
      </c>
      <c r="N19" s="65">
        <v>0</v>
      </c>
      <c r="O19" s="65">
        <v>0</v>
      </c>
      <c r="P19" s="65">
        <v>0</v>
      </c>
      <c r="Q19" s="65">
        <v>0</v>
      </c>
      <c r="R19" s="65">
        <v>0</v>
      </c>
      <c r="S19" s="65">
        <v>0</v>
      </c>
      <c r="T19" s="65">
        <v>0</v>
      </c>
      <c r="U19" s="66">
        <f t="shared" si="4"/>
        <v>0</v>
      </c>
      <c r="V19" s="65">
        <v>0</v>
      </c>
      <c r="W19" s="66">
        <f t="shared" si="3"/>
        <v>0</v>
      </c>
    </row>
    <row r="20" spans="1:23" x14ac:dyDescent="0.2">
      <c r="A20" s="288" t="s">
        <v>334</v>
      </c>
      <c r="B20" s="288"/>
      <c r="C20" s="288"/>
      <c r="D20" s="288"/>
      <c r="E20" s="288"/>
      <c r="F20" s="288"/>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
      <c r="A21" s="288" t="s">
        <v>335</v>
      </c>
      <c r="B21" s="288"/>
      <c r="C21" s="288"/>
      <c r="D21" s="288"/>
      <c r="E21" s="288"/>
      <c r="F21" s="288"/>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
      <c r="A22" s="288" t="s">
        <v>336</v>
      </c>
      <c r="B22" s="288"/>
      <c r="C22" s="288"/>
      <c r="D22" s="288"/>
      <c r="E22" s="288"/>
      <c r="F22" s="288"/>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
      <c r="A23" s="288" t="s">
        <v>337</v>
      </c>
      <c r="B23" s="288"/>
      <c r="C23" s="288"/>
      <c r="D23" s="288"/>
      <c r="E23" s="288"/>
      <c r="F23" s="288"/>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
      <c r="A24" s="288" t="s">
        <v>338</v>
      </c>
      <c r="B24" s="288"/>
      <c r="C24" s="288"/>
      <c r="D24" s="288"/>
      <c r="E24" s="288"/>
      <c r="F24" s="288"/>
      <c r="G24" s="6">
        <v>18</v>
      </c>
      <c r="H24" s="65">
        <v>0</v>
      </c>
      <c r="I24" s="65">
        <v>0</v>
      </c>
      <c r="J24" s="65">
        <v>0</v>
      </c>
      <c r="K24" s="65">
        <v>15769330</v>
      </c>
      <c r="L24" s="65">
        <v>15769330</v>
      </c>
      <c r="M24" s="65">
        <v>0</v>
      </c>
      <c r="N24" s="65">
        <v>-15769330</v>
      </c>
      <c r="O24" s="65">
        <v>0</v>
      </c>
      <c r="P24" s="65">
        <v>0</v>
      </c>
      <c r="Q24" s="65">
        <v>0</v>
      </c>
      <c r="R24" s="65">
        <v>0</v>
      </c>
      <c r="S24" s="65">
        <v>0</v>
      </c>
      <c r="T24" s="65">
        <v>0</v>
      </c>
      <c r="U24" s="66">
        <f t="shared" si="4"/>
        <v>-15769330</v>
      </c>
      <c r="V24" s="65">
        <v>0</v>
      </c>
      <c r="W24" s="66">
        <f t="shared" si="3"/>
        <v>-15769330</v>
      </c>
    </row>
    <row r="25" spans="1:23" x14ac:dyDescent="0.2">
      <c r="A25" s="288" t="s">
        <v>339</v>
      </c>
      <c r="B25" s="288"/>
      <c r="C25" s="288"/>
      <c r="D25" s="288"/>
      <c r="E25" s="288"/>
      <c r="F25" s="288"/>
      <c r="G25" s="6">
        <v>19</v>
      </c>
      <c r="H25" s="65">
        <v>0</v>
      </c>
      <c r="I25" s="65">
        <v>0</v>
      </c>
      <c r="J25" s="65">
        <v>0</v>
      </c>
      <c r="K25" s="65">
        <v>-4607017</v>
      </c>
      <c r="L25" s="65">
        <v>-4607017</v>
      </c>
      <c r="M25" s="65">
        <v>0</v>
      </c>
      <c r="N25" s="65">
        <v>4607017</v>
      </c>
      <c r="O25" s="65">
        <v>0</v>
      </c>
      <c r="P25" s="65">
        <v>0</v>
      </c>
      <c r="Q25" s="65">
        <v>0</v>
      </c>
      <c r="R25" s="65">
        <v>0</v>
      </c>
      <c r="S25" s="65">
        <v>-13872768</v>
      </c>
      <c r="T25" s="65">
        <v>0</v>
      </c>
      <c r="U25" s="66">
        <f t="shared" si="4"/>
        <v>-9265751</v>
      </c>
      <c r="V25" s="65">
        <v>0</v>
      </c>
      <c r="W25" s="66">
        <f t="shared" si="3"/>
        <v>-9265751</v>
      </c>
    </row>
    <row r="26" spans="1:23" x14ac:dyDescent="0.2">
      <c r="A26" s="288" t="s">
        <v>340</v>
      </c>
      <c r="B26" s="288"/>
      <c r="C26" s="288"/>
      <c r="D26" s="288"/>
      <c r="E26" s="288"/>
      <c r="F26" s="288"/>
      <c r="G26" s="6">
        <v>20</v>
      </c>
      <c r="H26" s="65">
        <v>0</v>
      </c>
      <c r="I26" s="65">
        <v>0</v>
      </c>
      <c r="J26" s="65">
        <v>0</v>
      </c>
      <c r="K26" s="65">
        <v>0</v>
      </c>
      <c r="L26" s="65">
        <v>0</v>
      </c>
      <c r="M26" s="65">
        <v>0</v>
      </c>
      <c r="N26" s="65">
        <v>0</v>
      </c>
      <c r="O26" s="65">
        <v>0</v>
      </c>
      <c r="P26" s="65">
        <v>0</v>
      </c>
      <c r="Q26" s="65">
        <v>0</v>
      </c>
      <c r="R26" s="65">
        <v>0</v>
      </c>
      <c r="S26" s="65">
        <v>219368</v>
      </c>
      <c r="T26" s="65">
        <v>0</v>
      </c>
      <c r="U26" s="66">
        <f t="shared" si="4"/>
        <v>219368</v>
      </c>
      <c r="V26" s="65">
        <v>0</v>
      </c>
      <c r="W26" s="66">
        <f t="shared" si="3"/>
        <v>219368</v>
      </c>
    </row>
    <row r="27" spans="1:23" x14ac:dyDescent="0.2">
      <c r="A27" s="288" t="s">
        <v>341</v>
      </c>
      <c r="B27" s="288"/>
      <c r="C27" s="288"/>
      <c r="D27" s="288"/>
      <c r="E27" s="288"/>
      <c r="F27" s="288"/>
      <c r="G27" s="6">
        <v>21</v>
      </c>
      <c r="H27" s="65">
        <v>0</v>
      </c>
      <c r="I27" s="65">
        <v>0</v>
      </c>
      <c r="J27" s="65">
        <v>0</v>
      </c>
      <c r="K27" s="65">
        <v>0</v>
      </c>
      <c r="L27" s="65">
        <v>0</v>
      </c>
      <c r="M27" s="65">
        <v>0</v>
      </c>
      <c r="N27" s="65">
        <v>0</v>
      </c>
      <c r="O27" s="65">
        <v>0</v>
      </c>
      <c r="P27" s="65">
        <v>0</v>
      </c>
      <c r="Q27" s="65">
        <v>0</v>
      </c>
      <c r="R27" s="65">
        <v>0</v>
      </c>
      <c r="S27" s="65">
        <v>45958969</v>
      </c>
      <c r="T27" s="65">
        <v>-45958969</v>
      </c>
      <c r="U27" s="66">
        <f t="shared" si="4"/>
        <v>0</v>
      </c>
      <c r="V27" s="65">
        <v>0</v>
      </c>
      <c r="W27" s="66">
        <f t="shared" si="3"/>
        <v>0</v>
      </c>
    </row>
    <row r="28" spans="1:23" x14ac:dyDescent="0.2">
      <c r="A28" s="288" t="s">
        <v>342</v>
      </c>
      <c r="B28" s="288"/>
      <c r="C28" s="288"/>
      <c r="D28" s="288"/>
      <c r="E28" s="288"/>
      <c r="F28" s="288"/>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
      <c r="A29" s="296" t="s">
        <v>376</v>
      </c>
      <c r="B29" s="296"/>
      <c r="C29" s="296"/>
      <c r="D29" s="296"/>
      <c r="E29" s="296"/>
      <c r="F29" s="296"/>
      <c r="G29" s="8">
        <v>23</v>
      </c>
      <c r="H29" s="68">
        <f>SUM(H10:H28)</f>
        <v>60000000</v>
      </c>
      <c r="I29" s="68">
        <f t="shared" ref="I29:W29" si="5">SUM(I10:I28)</f>
        <v>37089626</v>
      </c>
      <c r="J29" s="68">
        <f t="shared" si="5"/>
        <v>3000000</v>
      </c>
      <c r="K29" s="68">
        <f t="shared" si="5"/>
        <v>23544582</v>
      </c>
      <c r="L29" s="68">
        <f t="shared" si="5"/>
        <v>23544582</v>
      </c>
      <c r="M29" s="68">
        <f t="shared" si="5"/>
        <v>15000000</v>
      </c>
      <c r="N29" s="68">
        <f t="shared" si="5"/>
        <v>24746400</v>
      </c>
      <c r="O29" s="68">
        <f t="shared" si="5"/>
        <v>0</v>
      </c>
      <c r="P29" s="68">
        <f t="shared" si="5"/>
        <v>0</v>
      </c>
      <c r="Q29" s="68">
        <f t="shared" si="5"/>
        <v>0</v>
      </c>
      <c r="R29" s="68">
        <f t="shared" si="5"/>
        <v>0</v>
      </c>
      <c r="S29" s="68">
        <f t="shared" si="5"/>
        <v>246352168</v>
      </c>
      <c r="T29" s="68">
        <f t="shared" si="5"/>
        <v>49187067</v>
      </c>
      <c r="U29" s="68">
        <f t="shared" si="5"/>
        <v>435375261</v>
      </c>
      <c r="V29" s="68">
        <f t="shared" si="5"/>
        <v>0</v>
      </c>
      <c r="W29" s="68">
        <f t="shared" si="5"/>
        <v>435375261</v>
      </c>
    </row>
    <row r="30" spans="1:23" x14ac:dyDescent="0.2">
      <c r="A30" s="290" t="s">
        <v>343</v>
      </c>
      <c r="B30" s="291"/>
      <c r="C30" s="291"/>
      <c r="D30" s="291"/>
      <c r="E30" s="291"/>
      <c r="F30" s="291"/>
      <c r="G30" s="291"/>
      <c r="H30" s="291"/>
      <c r="I30" s="291"/>
      <c r="J30" s="291"/>
      <c r="K30" s="291"/>
      <c r="L30" s="291"/>
      <c r="M30" s="291"/>
      <c r="N30" s="291"/>
      <c r="O30" s="291"/>
      <c r="P30" s="291"/>
      <c r="Q30" s="291"/>
      <c r="R30" s="291"/>
      <c r="S30" s="291"/>
      <c r="T30" s="291"/>
      <c r="U30" s="291"/>
      <c r="V30" s="291"/>
      <c r="W30" s="291"/>
    </row>
    <row r="31" spans="1:23" ht="36.75" customHeight="1" x14ac:dyDescent="0.2">
      <c r="A31" s="292" t="s">
        <v>344</v>
      </c>
      <c r="B31" s="292"/>
      <c r="C31" s="292"/>
      <c r="D31" s="292"/>
      <c r="E31" s="292"/>
      <c r="F31" s="292"/>
      <c r="G31" s="7">
        <v>24</v>
      </c>
      <c r="H31" s="66">
        <f>SUM(H12:H20)</f>
        <v>0</v>
      </c>
      <c r="I31" s="66">
        <f t="shared" ref="I31:W31" si="6">SUM(I12:I20)</f>
        <v>0</v>
      </c>
      <c r="J31" s="66">
        <f t="shared" si="6"/>
        <v>0</v>
      </c>
      <c r="K31" s="66">
        <f t="shared" si="6"/>
        <v>0</v>
      </c>
      <c r="L31" s="66">
        <f t="shared" si="6"/>
        <v>0</v>
      </c>
      <c r="M31" s="66">
        <f t="shared" si="6"/>
        <v>0</v>
      </c>
      <c r="N31" s="66">
        <f t="shared" si="6"/>
        <v>0</v>
      </c>
      <c r="O31" s="66">
        <f t="shared" si="6"/>
        <v>-61243</v>
      </c>
      <c r="P31" s="66">
        <f t="shared" si="6"/>
        <v>0</v>
      </c>
      <c r="Q31" s="66">
        <f t="shared" si="6"/>
        <v>0</v>
      </c>
      <c r="R31" s="66">
        <f t="shared" si="6"/>
        <v>0</v>
      </c>
      <c r="S31" s="66">
        <f t="shared" si="6"/>
        <v>61243</v>
      </c>
      <c r="T31" s="66">
        <f t="shared" si="6"/>
        <v>0</v>
      </c>
      <c r="U31" s="66">
        <f t="shared" si="6"/>
        <v>0</v>
      </c>
      <c r="V31" s="66">
        <f t="shared" si="6"/>
        <v>0</v>
      </c>
      <c r="W31" s="66">
        <f t="shared" si="6"/>
        <v>0</v>
      </c>
    </row>
    <row r="32" spans="1:23" ht="31.5" customHeight="1" x14ac:dyDescent="0.2">
      <c r="A32" s="292" t="s">
        <v>345</v>
      </c>
      <c r="B32" s="292"/>
      <c r="C32" s="292"/>
      <c r="D32" s="292"/>
      <c r="E32" s="292"/>
      <c r="F32" s="292"/>
      <c r="G32" s="7">
        <v>25</v>
      </c>
      <c r="H32" s="66">
        <f>H11+H31</f>
        <v>0</v>
      </c>
      <c r="I32" s="66">
        <f t="shared" ref="I32:W32" si="7">I11+I31</f>
        <v>0</v>
      </c>
      <c r="J32" s="66">
        <f t="shared" si="7"/>
        <v>0</v>
      </c>
      <c r="K32" s="66">
        <f t="shared" si="7"/>
        <v>0</v>
      </c>
      <c r="L32" s="66">
        <f t="shared" si="7"/>
        <v>0</v>
      </c>
      <c r="M32" s="66">
        <f t="shared" si="7"/>
        <v>0</v>
      </c>
      <c r="N32" s="66">
        <f t="shared" si="7"/>
        <v>0</v>
      </c>
      <c r="O32" s="66">
        <f t="shared" si="7"/>
        <v>-61243</v>
      </c>
      <c r="P32" s="66">
        <f t="shared" si="7"/>
        <v>0</v>
      </c>
      <c r="Q32" s="66">
        <f t="shared" si="7"/>
        <v>0</v>
      </c>
      <c r="R32" s="66">
        <f t="shared" si="7"/>
        <v>0</v>
      </c>
      <c r="S32" s="66">
        <f t="shared" si="7"/>
        <v>61243</v>
      </c>
      <c r="T32" s="66">
        <f t="shared" si="7"/>
        <v>49187067</v>
      </c>
      <c r="U32" s="66">
        <f t="shared" si="7"/>
        <v>49187067</v>
      </c>
      <c r="V32" s="66">
        <f t="shared" si="7"/>
        <v>0</v>
      </c>
      <c r="W32" s="66">
        <f t="shared" si="7"/>
        <v>49187067</v>
      </c>
    </row>
    <row r="33" spans="1:23" ht="30.75" customHeight="1" x14ac:dyDescent="0.2">
      <c r="A33" s="293" t="s">
        <v>346</v>
      </c>
      <c r="B33" s="293"/>
      <c r="C33" s="293"/>
      <c r="D33" s="293"/>
      <c r="E33" s="293"/>
      <c r="F33" s="293"/>
      <c r="G33" s="8">
        <v>26</v>
      </c>
      <c r="H33" s="68">
        <f>SUM(H21:H28)</f>
        <v>0</v>
      </c>
      <c r="I33" s="68">
        <f t="shared" ref="I33:W33" si="8">SUM(I21:I28)</f>
        <v>0</v>
      </c>
      <c r="J33" s="68">
        <f t="shared" si="8"/>
        <v>0</v>
      </c>
      <c r="K33" s="68">
        <f t="shared" si="8"/>
        <v>11162313</v>
      </c>
      <c r="L33" s="68">
        <f t="shared" si="8"/>
        <v>11162313</v>
      </c>
      <c r="M33" s="68">
        <f t="shared" si="8"/>
        <v>0</v>
      </c>
      <c r="N33" s="68">
        <f t="shared" si="8"/>
        <v>-11162313</v>
      </c>
      <c r="O33" s="68">
        <f t="shared" si="8"/>
        <v>0</v>
      </c>
      <c r="P33" s="68">
        <f t="shared" si="8"/>
        <v>0</v>
      </c>
      <c r="Q33" s="68">
        <f t="shared" si="8"/>
        <v>0</v>
      </c>
      <c r="R33" s="68">
        <f t="shared" si="8"/>
        <v>0</v>
      </c>
      <c r="S33" s="68">
        <f t="shared" si="8"/>
        <v>32305569</v>
      </c>
      <c r="T33" s="68">
        <f t="shared" si="8"/>
        <v>-45958969</v>
      </c>
      <c r="U33" s="68">
        <f t="shared" si="8"/>
        <v>-24815713</v>
      </c>
      <c r="V33" s="68">
        <f t="shared" si="8"/>
        <v>0</v>
      </c>
      <c r="W33" s="68">
        <f t="shared" si="8"/>
        <v>-24815713</v>
      </c>
    </row>
    <row r="34" spans="1:23" x14ac:dyDescent="0.2">
      <c r="A34" s="290" t="s">
        <v>347</v>
      </c>
      <c r="B34" s="294"/>
      <c r="C34" s="294"/>
      <c r="D34" s="294"/>
      <c r="E34" s="294"/>
      <c r="F34" s="294"/>
      <c r="G34" s="294"/>
      <c r="H34" s="294"/>
      <c r="I34" s="294"/>
      <c r="J34" s="294"/>
      <c r="K34" s="294"/>
      <c r="L34" s="294"/>
      <c r="M34" s="294"/>
      <c r="N34" s="294"/>
      <c r="O34" s="294"/>
      <c r="P34" s="294"/>
      <c r="Q34" s="294"/>
      <c r="R34" s="294"/>
      <c r="S34" s="294"/>
      <c r="T34" s="294"/>
      <c r="U34" s="294"/>
      <c r="V34" s="294"/>
      <c r="W34" s="294"/>
    </row>
    <row r="35" spans="1:23" x14ac:dyDescent="0.2">
      <c r="A35" s="295" t="s">
        <v>377</v>
      </c>
      <c r="B35" s="295"/>
      <c r="C35" s="295"/>
      <c r="D35" s="295"/>
      <c r="E35" s="295"/>
      <c r="F35" s="295"/>
      <c r="G35" s="6">
        <v>27</v>
      </c>
      <c r="H35" s="65">
        <v>60000000</v>
      </c>
      <c r="I35" s="65">
        <v>37089626</v>
      </c>
      <c r="J35" s="65">
        <v>3000000</v>
      </c>
      <c r="K35" s="65">
        <v>23544582</v>
      </c>
      <c r="L35" s="65">
        <v>23544582</v>
      </c>
      <c r="M35" s="65">
        <v>15000000</v>
      </c>
      <c r="N35" s="65">
        <v>24746400</v>
      </c>
      <c r="O35" s="65">
        <v>0</v>
      </c>
      <c r="P35" s="65">
        <v>0</v>
      </c>
      <c r="Q35" s="65">
        <v>0</v>
      </c>
      <c r="R35" s="65">
        <v>0</v>
      </c>
      <c r="S35" s="65">
        <v>246352168</v>
      </c>
      <c r="T35" s="65">
        <v>49187067</v>
      </c>
      <c r="U35" s="69">
        <f t="shared" ref="U35:U37" si="9">H35+I35+J35+K35-L35+M35+N35+O35+P35+Q35+R35+S35+T35</f>
        <v>435375261</v>
      </c>
      <c r="V35" s="65">
        <v>0</v>
      </c>
      <c r="W35" s="69">
        <f t="shared" ref="W35:W37" si="10">U35+V35</f>
        <v>435375261</v>
      </c>
    </row>
    <row r="36" spans="1:23" x14ac:dyDescent="0.2">
      <c r="A36" s="288" t="s">
        <v>323</v>
      </c>
      <c r="B36" s="288"/>
      <c r="C36" s="288"/>
      <c r="D36" s="288"/>
      <c r="E36" s="288"/>
      <c r="F36" s="288"/>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
      <c r="A37" s="288" t="s">
        <v>324</v>
      </c>
      <c r="B37" s="288"/>
      <c r="C37" s="288"/>
      <c r="D37" s="288"/>
      <c r="E37" s="288"/>
      <c r="F37" s="288"/>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
      <c r="A38" s="295" t="s">
        <v>378</v>
      </c>
      <c r="B38" s="295"/>
      <c r="C38" s="295"/>
      <c r="D38" s="295"/>
      <c r="E38" s="295"/>
      <c r="F38" s="295"/>
      <c r="G38" s="6">
        <v>30</v>
      </c>
      <c r="H38" s="69">
        <f>H35+H36+H37</f>
        <v>60000000</v>
      </c>
      <c r="I38" s="69">
        <f t="shared" ref="I38:W38" si="11">I35+I36+I37</f>
        <v>37089626</v>
      </c>
      <c r="J38" s="69">
        <f t="shared" si="11"/>
        <v>3000000</v>
      </c>
      <c r="K38" s="69">
        <f t="shared" si="11"/>
        <v>23544582</v>
      </c>
      <c r="L38" s="69">
        <f t="shared" si="11"/>
        <v>23544582</v>
      </c>
      <c r="M38" s="69">
        <f t="shared" si="11"/>
        <v>15000000</v>
      </c>
      <c r="N38" s="69">
        <f t="shared" si="11"/>
        <v>24746400</v>
      </c>
      <c r="O38" s="69">
        <f t="shared" si="11"/>
        <v>0</v>
      </c>
      <c r="P38" s="69">
        <f t="shared" si="11"/>
        <v>0</v>
      </c>
      <c r="Q38" s="69">
        <f t="shared" si="11"/>
        <v>0</v>
      </c>
      <c r="R38" s="69">
        <f t="shared" si="11"/>
        <v>0</v>
      </c>
      <c r="S38" s="69">
        <f t="shared" si="11"/>
        <v>246352168</v>
      </c>
      <c r="T38" s="69">
        <f t="shared" si="11"/>
        <v>49187067</v>
      </c>
      <c r="U38" s="69">
        <f t="shared" si="11"/>
        <v>435375261</v>
      </c>
      <c r="V38" s="69">
        <f t="shared" si="11"/>
        <v>0</v>
      </c>
      <c r="W38" s="69">
        <f t="shared" si="11"/>
        <v>435375261</v>
      </c>
    </row>
    <row r="39" spans="1:23" x14ac:dyDescent="0.2">
      <c r="A39" s="288" t="s">
        <v>325</v>
      </c>
      <c r="B39" s="288"/>
      <c r="C39" s="288"/>
      <c r="D39" s="288"/>
      <c r="E39" s="288"/>
      <c r="F39" s="288"/>
      <c r="G39" s="6">
        <v>31</v>
      </c>
      <c r="H39" s="67">
        <v>0</v>
      </c>
      <c r="I39" s="67">
        <v>0</v>
      </c>
      <c r="J39" s="67">
        <v>0</v>
      </c>
      <c r="K39" s="67">
        <v>0</v>
      </c>
      <c r="L39" s="67">
        <v>0</v>
      </c>
      <c r="M39" s="67">
        <v>0</v>
      </c>
      <c r="N39" s="67">
        <v>0</v>
      </c>
      <c r="O39" s="67">
        <v>0</v>
      </c>
      <c r="P39" s="67">
        <v>0</v>
      </c>
      <c r="Q39" s="67">
        <v>0</v>
      </c>
      <c r="R39" s="67">
        <v>0</v>
      </c>
      <c r="S39" s="67">
        <v>0</v>
      </c>
      <c r="T39" s="65">
        <v>47623141</v>
      </c>
      <c r="U39" s="69">
        <f t="shared" ref="U39:U56" si="12">H39+I39+J39+K39-L39+M39+N39+O39+P39+Q39+R39+S39+T39</f>
        <v>47623141</v>
      </c>
      <c r="V39" s="65">
        <v>0</v>
      </c>
      <c r="W39" s="69">
        <f t="shared" ref="W39:W56" si="13">U39+V39</f>
        <v>47623141</v>
      </c>
    </row>
    <row r="40" spans="1:23" x14ac:dyDescent="0.2">
      <c r="A40" s="288" t="s">
        <v>326</v>
      </c>
      <c r="B40" s="288"/>
      <c r="C40" s="288"/>
      <c r="D40" s="288"/>
      <c r="E40" s="288"/>
      <c r="F40" s="288"/>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
      <c r="A41" s="288" t="s">
        <v>348</v>
      </c>
      <c r="B41" s="288"/>
      <c r="C41" s="288"/>
      <c r="D41" s="288"/>
      <c r="E41" s="288"/>
      <c r="F41" s="288"/>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
      <c r="A42" s="288" t="s">
        <v>328</v>
      </c>
      <c r="B42" s="288"/>
      <c r="C42" s="288"/>
      <c r="D42" s="288"/>
      <c r="E42" s="288"/>
      <c r="F42" s="288"/>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
      <c r="A43" s="288" t="s">
        <v>329</v>
      </c>
      <c r="B43" s="288"/>
      <c r="C43" s="288"/>
      <c r="D43" s="288"/>
      <c r="E43" s="288"/>
      <c r="F43" s="288"/>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
      <c r="A44" s="288" t="s">
        <v>330</v>
      </c>
      <c r="B44" s="288"/>
      <c r="C44" s="288"/>
      <c r="D44" s="288"/>
      <c r="E44" s="288"/>
      <c r="F44" s="288"/>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
      <c r="A45" s="288" t="s">
        <v>349</v>
      </c>
      <c r="B45" s="288"/>
      <c r="C45" s="288"/>
      <c r="D45" s="288"/>
      <c r="E45" s="288"/>
      <c r="F45" s="288"/>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
      <c r="A46" s="288" t="s">
        <v>332</v>
      </c>
      <c r="B46" s="288"/>
      <c r="C46" s="288"/>
      <c r="D46" s="288"/>
      <c r="E46" s="288"/>
      <c r="F46" s="288"/>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
      <c r="A47" s="288" t="s">
        <v>333</v>
      </c>
      <c r="B47" s="288"/>
      <c r="C47" s="288"/>
      <c r="D47" s="288"/>
      <c r="E47" s="288"/>
      <c r="F47" s="288"/>
      <c r="G47" s="6">
        <v>39</v>
      </c>
      <c r="H47" s="65">
        <v>0</v>
      </c>
      <c r="I47" s="65">
        <v>748811</v>
      </c>
      <c r="J47" s="65">
        <v>0</v>
      </c>
      <c r="K47" s="65">
        <v>0</v>
      </c>
      <c r="L47" s="65">
        <v>0</v>
      </c>
      <c r="M47" s="65">
        <v>0</v>
      </c>
      <c r="N47" s="65">
        <v>0</v>
      </c>
      <c r="O47" s="65">
        <v>0</v>
      </c>
      <c r="P47" s="65">
        <v>0</v>
      </c>
      <c r="Q47" s="65">
        <v>0</v>
      </c>
      <c r="R47" s="65">
        <v>0</v>
      </c>
      <c r="S47" s="65">
        <v>0</v>
      </c>
      <c r="T47" s="65">
        <v>0</v>
      </c>
      <c r="U47" s="69">
        <f t="shared" si="12"/>
        <v>748811</v>
      </c>
      <c r="V47" s="65">
        <v>0</v>
      </c>
      <c r="W47" s="69">
        <f t="shared" si="13"/>
        <v>748811</v>
      </c>
    </row>
    <row r="48" spans="1:23" x14ac:dyDescent="0.2">
      <c r="A48" s="288" t="s">
        <v>334</v>
      </c>
      <c r="B48" s="288"/>
      <c r="C48" s="288"/>
      <c r="D48" s="288"/>
      <c r="E48" s="288"/>
      <c r="F48" s="288"/>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
      <c r="A49" s="288" t="s">
        <v>350</v>
      </c>
      <c r="B49" s="288"/>
      <c r="C49" s="288"/>
      <c r="D49" s="288"/>
      <c r="E49" s="288"/>
      <c r="F49" s="288"/>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
      <c r="A50" s="288" t="s">
        <v>336</v>
      </c>
      <c r="B50" s="288"/>
      <c r="C50" s="288"/>
      <c r="D50" s="288"/>
      <c r="E50" s="288"/>
      <c r="F50" s="288"/>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
      <c r="A51" s="288" t="s">
        <v>351</v>
      </c>
      <c r="B51" s="288"/>
      <c r="C51" s="288"/>
      <c r="D51" s="288"/>
      <c r="E51" s="288"/>
      <c r="F51" s="288"/>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
      <c r="A52" s="288" t="s">
        <v>338</v>
      </c>
      <c r="B52" s="288"/>
      <c r="C52" s="288"/>
      <c r="D52" s="288"/>
      <c r="E52" s="288"/>
      <c r="F52" s="288"/>
      <c r="G52" s="6">
        <v>44</v>
      </c>
      <c r="H52" s="65">
        <v>0</v>
      </c>
      <c r="I52" s="65">
        <v>0</v>
      </c>
      <c r="J52" s="65">
        <v>0</v>
      </c>
      <c r="K52" s="65">
        <v>18543730</v>
      </c>
      <c r="L52" s="65">
        <v>18543730</v>
      </c>
      <c r="M52" s="65">
        <v>0</v>
      </c>
      <c r="N52" s="65">
        <v>-18543730</v>
      </c>
      <c r="O52" s="65">
        <v>0</v>
      </c>
      <c r="P52" s="65">
        <v>0</v>
      </c>
      <c r="Q52" s="65">
        <v>0</v>
      </c>
      <c r="R52" s="65">
        <v>0</v>
      </c>
      <c r="S52" s="65">
        <v>0</v>
      </c>
      <c r="T52" s="65">
        <v>0</v>
      </c>
      <c r="U52" s="69">
        <f t="shared" si="12"/>
        <v>-18543730</v>
      </c>
      <c r="V52" s="65">
        <v>0</v>
      </c>
      <c r="W52" s="69">
        <f t="shared" si="13"/>
        <v>-18543730</v>
      </c>
    </row>
    <row r="53" spans="1:23" x14ac:dyDescent="0.2">
      <c r="A53" s="288" t="s">
        <v>339</v>
      </c>
      <c r="B53" s="288"/>
      <c r="C53" s="288"/>
      <c r="D53" s="288"/>
      <c r="E53" s="288"/>
      <c r="F53" s="288"/>
      <c r="G53" s="6">
        <v>45</v>
      </c>
      <c r="H53" s="65">
        <v>0</v>
      </c>
      <c r="I53" s="65">
        <v>0</v>
      </c>
      <c r="J53" s="65">
        <v>0</v>
      </c>
      <c r="K53" s="65">
        <v>-9715040</v>
      </c>
      <c r="L53" s="65">
        <v>-9715040</v>
      </c>
      <c r="M53" s="65">
        <v>0</v>
      </c>
      <c r="N53" s="65">
        <v>9715040</v>
      </c>
      <c r="O53" s="65">
        <v>0</v>
      </c>
      <c r="P53" s="65">
        <v>0</v>
      </c>
      <c r="Q53" s="65">
        <v>0</v>
      </c>
      <c r="R53" s="65">
        <v>0</v>
      </c>
      <c r="S53" s="65">
        <v>0</v>
      </c>
      <c r="T53" s="65">
        <v>0</v>
      </c>
      <c r="U53" s="69">
        <f t="shared" si="12"/>
        <v>9715040</v>
      </c>
      <c r="V53" s="65">
        <v>0</v>
      </c>
      <c r="W53" s="69">
        <f t="shared" si="13"/>
        <v>9715040</v>
      </c>
    </row>
    <row r="54" spans="1:23" x14ac:dyDescent="0.2">
      <c r="A54" s="288" t="s">
        <v>340</v>
      </c>
      <c r="B54" s="288"/>
      <c r="C54" s="288"/>
      <c r="D54" s="288"/>
      <c r="E54" s="288"/>
      <c r="F54" s="288"/>
      <c r="G54" s="6">
        <v>46</v>
      </c>
      <c r="H54" s="65">
        <v>0</v>
      </c>
      <c r="I54" s="65">
        <v>0</v>
      </c>
      <c r="J54" s="65">
        <v>0</v>
      </c>
      <c r="K54" s="65">
        <v>0</v>
      </c>
      <c r="L54" s="65">
        <v>0</v>
      </c>
      <c r="M54" s="65">
        <v>0</v>
      </c>
      <c r="N54" s="65">
        <v>0</v>
      </c>
      <c r="O54" s="65">
        <v>0</v>
      </c>
      <c r="P54" s="65">
        <v>0</v>
      </c>
      <c r="Q54" s="65">
        <v>0</v>
      </c>
      <c r="R54" s="65">
        <v>0</v>
      </c>
      <c r="S54" s="65">
        <v>13440</v>
      </c>
      <c r="T54" s="65">
        <v>0</v>
      </c>
      <c r="U54" s="69">
        <f t="shared" si="12"/>
        <v>13440</v>
      </c>
      <c r="V54" s="65">
        <v>0</v>
      </c>
      <c r="W54" s="69">
        <f t="shared" si="13"/>
        <v>13440</v>
      </c>
    </row>
    <row r="55" spans="1:23" x14ac:dyDescent="0.2">
      <c r="A55" s="288" t="s">
        <v>341</v>
      </c>
      <c r="B55" s="288"/>
      <c r="C55" s="288"/>
      <c r="D55" s="288"/>
      <c r="E55" s="288"/>
      <c r="F55" s="288"/>
      <c r="G55" s="6">
        <v>47</v>
      </c>
      <c r="H55" s="65">
        <v>0</v>
      </c>
      <c r="I55" s="65">
        <v>0</v>
      </c>
      <c r="J55" s="65">
        <v>0</v>
      </c>
      <c r="K55" s="65">
        <v>0</v>
      </c>
      <c r="L55" s="65">
        <v>0</v>
      </c>
      <c r="M55" s="65">
        <v>0</v>
      </c>
      <c r="N55" s="65">
        <v>0</v>
      </c>
      <c r="O55" s="65">
        <v>0</v>
      </c>
      <c r="P55" s="65">
        <v>0</v>
      </c>
      <c r="Q55" s="65">
        <v>0</v>
      </c>
      <c r="R55" s="65">
        <v>0</v>
      </c>
      <c r="S55" s="65">
        <v>49187067</v>
      </c>
      <c r="T55" s="65">
        <v>-49187067</v>
      </c>
      <c r="U55" s="69">
        <f t="shared" si="12"/>
        <v>0</v>
      </c>
      <c r="V55" s="65">
        <v>0</v>
      </c>
      <c r="W55" s="69">
        <f t="shared" si="13"/>
        <v>0</v>
      </c>
    </row>
    <row r="56" spans="1:23" x14ac:dyDescent="0.2">
      <c r="A56" s="288" t="s">
        <v>342</v>
      </c>
      <c r="B56" s="288"/>
      <c r="C56" s="288"/>
      <c r="D56" s="288"/>
      <c r="E56" s="288"/>
      <c r="F56" s="288"/>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
      <c r="A57" s="289" t="s">
        <v>379</v>
      </c>
      <c r="B57" s="289"/>
      <c r="C57" s="289"/>
      <c r="D57" s="289"/>
      <c r="E57" s="289"/>
      <c r="F57" s="289"/>
      <c r="G57" s="9">
        <v>49</v>
      </c>
      <c r="H57" s="70">
        <f>SUM(H38:H56)</f>
        <v>60000000</v>
      </c>
      <c r="I57" s="70">
        <f t="shared" ref="I57:W57" si="14">SUM(I38:I56)</f>
        <v>37838437</v>
      </c>
      <c r="J57" s="70">
        <f t="shared" si="14"/>
        <v>3000000</v>
      </c>
      <c r="K57" s="70">
        <f t="shared" si="14"/>
        <v>32373272</v>
      </c>
      <c r="L57" s="70">
        <f t="shared" si="14"/>
        <v>32373272</v>
      </c>
      <c r="M57" s="70">
        <f t="shared" si="14"/>
        <v>15000000</v>
      </c>
      <c r="N57" s="70">
        <f t="shared" si="14"/>
        <v>15917710</v>
      </c>
      <c r="O57" s="70">
        <f t="shared" si="14"/>
        <v>0</v>
      </c>
      <c r="P57" s="70">
        <f t="shared" si="14"/>
        <v>0</v>
      </c>
      <c r="Q57" s="70">
        <f t="shared" si="14"/>
        <v>0</v>
      </c>
      <c r="R57" s="70">
        <f t="shared" si="14"/>
        <v>0</v>
      </c>
      <c r="S57" s="70">
        <f t="shared" si="14"/>
        <v>295552675</v>
      </c>
      <c r="T57" s="70">
        <f t="shared" si="14"/>
        <v>47623141</v>
      </c>
      <c r="U57" s="70">
        <f t="shared" si="14"/>
        <v>474931963</v>
      </c>
      <c r="V57" s="70">
        <f t="shared" si="14"/>
        <v>0</v>
      </c>
      <c r="W57" s="70">
        <f t="shared" si="14"/>
        <v>474931963</v>
      </c>
    </row>
    <row r="58" spans="1:23" x14ac:dyDescent="0.2">
      <c r="A58" s="290" t="s">
        <v>343</v>
      </c>
      <c r="B58" s="291"/>
      <c r="C58" s="291"/>
      <c r="D58" s="291"/>
      <c r="E58" s="291"/>
      <c r="F58" s="291"/>
      <c r="G58" s="291"/>
      <c r="H58" s="291"/>
      <c r="I58" s="291"/>
      <c r="J58" s="291"/>
      <c r="K58" s="291"/>
      <c r="L58" s="291"/>
      <c r="M58" s="291"/>
      <c r="N58" s="291"/>
      <c r="O58" s="291"/>
      <c r="P58" s="291"/>
      <c r="Q58" s="291"/>
      <c r="R58" s="291"/>
      <c r="S58" s="291"/>
      <c r="T58" s="291"/>
      <c r="U58" s="291"/>
      <c r="V58" s="291"/>
      <c r="W58" s="291"/>
    </row>
    <row r="59" spans="1:23" ht="31.5" customHeight="1" x14ac:dyDescent="0.2">
      <c r="A59" s="286" t="s">
        <v>352</v>
      </c>
      <c r="B59" s="286"/>
      <c r="C59" s="286"/>
      <c r="D59" s="286"/>
      <c r="E59" s="286"/>
      <c r="F59" s="286"/>
      <c r="G59" s="6">
        <v>50</v>
      </c>
      <c r="H59" s="69">
        <f>SUM(H40:H48)</f>
        <v>0</v>
      </c>
      <c r="I59" s="69">
        <f t="shared" ref="I59:W59" si="15">SUM(I40:I48)</f>
        <v>748811</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0</v>
      </c>
      <c r="T59" s="69">
        <f t="shared" si="15"/>
        <v>0</v>
      </c>
      <c r="U59" s="69">
        <f t="shared" si="15"/>
        <v>748811</v>
      </c>
      <c r="V59" s="69">
        <f t="shared" si="15"/>
        <v>0</v>
      </c>
      <c r="W59" s="69">
        <f t="shared" si="15"/>
        <v>748811</v>
      </c>
    </row>
    <row r="60" spans="1:23" ht="27.75" customHeight="1" x14ac:dyDescent="0.2">
      <c r="A60" s="286" t="s">
        <v>353</v>
      </c>
      <c r="B60" s="286"/>
      <c r="C60" s="286"/>
      <c r="D60" s="286"/>
      <c r="E60" s="286"/>
      <c r="F60" s="286"/>
      <c r="G60" s="6">
        <v>51</v>
      </c>
      <c r="H60" s="69">
        <f>H39+H59</f>
        <v>0</v>
      </c>
      <c r="I60" s="69">
        <f t="shared" ref="I60:W60" si="16">I39+I59</f>
        <v>748811</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0</v>
      </c>
      <c r="T60" s="69">
        <f t="shared" si="16"/>
        <v>47623141</v>
      </c>
      <c r="U60" s="69">
        <f t="shared" si="16"/>
        <v>48371952</v>
      </c>
      <c r="V60" s="69">
        <f t="shared" si="16"/>
        <v>0</v>
      </c>
      <c r="W60" s="69">
        <f t="shared" si="16"/>
        <v>48371952</v>
      </c>
    </row>
    <row r="61" spans="1:23" ht="29.25" customHeight="1" x14ac:dyDescent="0.2">
      <c r="A61" s="287" t="s">
        <v>354</v>
      </c>
      <c r="B61" s="287"/>
      <c r="C61" s="287"/>
      <c r="D61" s="287"/>
      <c r="E61" s="287"/>
      <c r="F61" s="287"/>
      <c r="G61" s="9">
        <v>52</v>
      </c>
      <c r="H61" s="70">
        <f>SUM(H49:H56)</f>
        <v>0</v>
      </c>
      <c r="I61" s="70">
        <f t="shared" ref="I61:W61" si="17">SUM(I49:I56)</f>
        <v>0</v>
      </c>
      <c r="J61" s="70">
        <f t="shared" si="17"/>
        <v>0</v>
      </c>
      <c r="K61" s="70">
        <f t="shared" si="17"/>
        <v>8828690</v>
      </c>
      <c r="L61" s="70">
        <f t="shared" si="17"/>
        <v>8828690</v>
      </c>
      <c r="M61" s="70">
        <f t="shared" si="17"/>
        <v>0</v>
      </c>
      <c r="N61" s="70">
        <f t="shared" si="17"/>
        <v>-8828690</v>
      </c>
      <c r="O61" s="70">
        <f t="shared" si="17"/>
        <v>0</v>
      </c>
      <c r="P61" s="70">
        <f t="shared" si="17"/>
        <v>0</v>
      </c>
      <c r="Q61" s="70">
        <f t="shared" si="17"/>
        <v>0</v>
      </c>
      <c r="R61" s="70">
        <f t="shared" si="17"/>
        <v>0</v>
      </c>
      <c r="S61" s="70">
        <f t="shared" si="17"/>
        <v>49200507</v>
      </c>
      <c r="T61" s="70">
        <f t="shared" si="17"/>
        <v>-49187067</v>
      </c>
      <c r="U61" s="70">
        <f t="shared" si="17"/>
        <v>-8815250</v>
      </c>
      <c r="V61" s="70">
        <f t="shared" si="17"/>
        <v>0</v>
      </c>
      <c r="W61" s="70">
        <f t="shared" si="17"/>
        <v>-8815250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conditionalFormatting sqref="S13">
    <cfRule type="cellIs" dxfId="0" priority="1" stopIfTrue="1" operator="notEqual">
      <formula>ROUND(S13,0)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formula1>9999999999</formula1>
    </dataValidation>
  </dataValidations>
  <pageMargins left="0.15748031496062992" right="0" top="0.19685039370078741" bottom="0" header="0.51181102362204722" footer="0.51181102362204722"/>
  <pageSetup paperSize="9" scale="52" orientation="landscape" r:id="rId1"/>
  <headerFooter alignWithMargins="0"/>
  <rowBreaks count="2" manualBreakCount="2">
    <brk id="34"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F47" sqref="F47"/>
    </sheetView>
  </sheetViews>
  <sheetFormatPr defaultRowHeight="12.75" x14ac:dyDescent="0.2"/>
  <sheetData>
    <row r="1" spans="1:9" x14ac:dyDescent="0.2">
      <c r="A1" s="316" t="s">
        <v>455</v>
      </c>
      <c r="B1" s="317"/>
      <c r="C1" s="317"/>
      <c r="D1" s="317"/>
      <c r="E1" s="317"/>
      <c r="F1" s="317"/>
      <c r="G1" s="317"/>
      <c r="H1" s="317"/>
      <c r="I1" s="317"/>
    </row>
    <row r="2" spans="1:9" x14ac:dyDescent="0.2">
      <c r="A2" s="317"/>
      <c r="B2" s="317"/>
      <c r="C2" s="317"/>
      <c r="D2" s="317"/>
      <c r="E2" s="317"/>
      <c r="F2" s="317"/>
      <c r="G2" s="317"/>
      <c r="H2" s="317"/>
      <c r="I2" s="317"/>
    </row>
    <row r="3" spans="1:9" x14ac:dyDescent="0.2">
      <c r="A3" s="317"/>
      <c r="B3" s="317"/>
      <c r="C3" s="317"/>
      <c r="D3" s="317"/>
      <c r="E3" s="317"/>
      <c r="F3" s="317"/>
      <c r="G3" s="317"/>
      <c r="H3" s="317"/>
      <c r="I3" s="317"/>
    </row>
    <row r="4" spans="1:9" x14ac:dyDescent="0.2">
      <c r="A4" s="317"/>
      <c r="B4" s="317"/>
      <c r="C4" s="317"/>
      <c r="D4" s="317"/>
      <c r="E4" s="317"/>
      <c r="F4" s="317"/>
      <c r="G4" s="317"/>
      <c r="H4" s="317"/>
      <c r="I4" s="317"/>
    </row>
    <row r="5" spans="1:9" x14ac:dyDescent="0.2">
      <c r="A5" s="317"/>
      <c r="B5" s="317"/>
      <c r="C5" s="317"/>
      <c r="D5" s="317"/>
      <c r="E5" s="317"/>
      <c r="F5" s="317"/>
      <c r="G5" s="317"/>
      <c r="H5" s="317"/>
      <c r="I5" s="317"/>
    </row>
    <row r="6" spans="1:9" x14ac:dyDescent="0.2">
      <c r="A6" s="317"/>
      <c r="B6" s="317"/>
      <c r="C6" s="317"/>
      <c r="D6" s="317"/>
      <c r="E6" s="317"/>
      <c r="F6" s="317"/>
      <c r="G6" s="317"/>
      <c r="H6" s="317"/>
      <c r="I6" s="317"/>
    </row>
    <row r="7" spans="1:9" x14ac:dyDescent="0.2">
      <c r="A7" s="317"/>
      <c r="B7" s="317"/>
      <c r="C7" s="317"/>
      <c r="D7" s="317"/>
      <c r="E7" s="317"/>
      <c r="F7" s="317"/>
      <c r="G7" s="317"/>
      <c r="H7" s="317"/>
      <c r="I7" s="317"/>
    </row>
    <row r="8" spans="1:9" x14ac:dyDescent="0.2">
      <c r="A8" s="317"/>
      <c r="B8" s="317"/>
      <c r="C8" s="317"/>
      <c r="D8" s="317"/>
      <c r="E8" s="317"/>
      <c r="F8" s="317"/>
      <c r="G8" s="317"/>
      <c r="H8" s="317"/>
      <c r="I8" s="317"/>
    </row>
    <row r="9" spans="1:9" x14ac:dyDescent="0.2">
      <c r="A9" s="317"/>
      <c r="B9" s="317"/>
      <c r="C9" s="317"/>
      <c r="D9" s="317"/>
      <c r="E9" s="317"/>
      <c r="F9" s="317"/>
      <c r="G9" s="317"/>
      <c r="H9" s="317"/>
      <c r="I9" s="317"/>
    </row>
    <row r="10" spans="1:9" x14ac:dyDescent="0.2">
      <c r="A10" s="317"/>
      <c r="B10" s="317"/>
      <c r="C10" s="317"/>
      <c r="D10" s="317"/>
      <c r="E10" s="317"/>
      <c r="F10" s="317"/>
      <c r="G10" s="317"/>
      <c r="H10" s="317"/>
      <c r="I10" s="317"/>
    </row>
    <row r="11" spans="1:9" x14ac:dyDescent="0.2">
      <c r="A11" s="317"/>
      <c r="B11" s="317"/>
      <c r="C11" s="317"/>
      <c r="D11" s="317"/>
      <c r="E11" s="317"/>
      <c r="F11" s="317"/>
      <c r="G11" s="317"/>
      <c r="H11" s="317"/>
      <c r="I11" s="317"/>
    </row>
    <row r="12" spans="1:9" x14ac:dyDescent="0.2">
      <c r="A12" s="317"/>
      <c r="B12" s="317"/>
      <c r="C12" s="317"/>
      <c r="D12" s="317"/>
      <c r="E12" s="317"/>
      <c r="F12" s="317"/>
      <c r="G12" s="317"/>
      <c r="H12" s="317"/>
      <c r="I12" s="317"/>
    </row>
    <row r="13" spans="1:9" x14ac:dyDescent="0.2">
      <c r="A13" s="317"/>
      <c r="B13" s="317"/>
      <c r="C13" s="317"/>
      <c r="D13" s="317"/>
      <c r="E13" s="317"/>
      <c r="F13" s="317"/>
      <c r="G13" s="317"/>
      <c r="H13" s="317"/>
      <c r="I13" s="317"/>
    </row>
    <row r="14" spans="1:9" x14ac:dyDescent="0.2">
      <c r="A14" s="317"/>
      <c r="B14" s="317"/>
      <c r="C14" s="317"/>
      <c r="D14" s="317"/>
      <c r="E14" s="317"/>
      <c r="F14" s="317"/>
      <c r="G14" s="317"/>
      <c r="H14" s="317"/>
      <c r="I14" s="317"/>
    </row>
    <row r="15" spans="1:9" x14ac:dyDescent="0.2">
      <c r="A15" s="317"/>
      <c r="B15" s="317"/>
      <c r="C15" s="317"/>
      <c r="D15" s="317"/>
      <c r="E15" s="317"/>
      <c r="F15" s="317"/>
      <c r="G15" s="317"/>
      <c r="H15" s="317"/>
      <c r="I15" s="317"/>
    </row>
    <row r="16" spans="1:9" x14ac:dyDescent="0.2">
      <c r="A16" s="317"/>
      <c r="B16" s="317"/>
      <c r="C16" s="317"/>
      <c r="D16" s="317"/>
      <c r="E16" s="317"/>
      <c r="F16" s="317"/>
      <c r="G16" s="317"/>
      <c r="H16" s="317"/>
      <c r="I16" s="317"/>
    </row>
    <row r="17" spans="1:9" x14ac:dyDescent="0.2">
      <c r="A17" s="317"/>
      <c r="B17" s="317"/>
      <c r="C17" s="317"/>
      <c r="D17" s="317"/>
      <c r="E17" s="317"/>
      <c r="F17" s="317"/>
      <c r="G17" s="317"/>
      <c r="H17" s="317"/>
      <c r="I17" s="317"/>
    </row>
    <row r="18" spans="1:9" x14ac:dyDescent="0.2">
      <c r="A18" s="317"/>
      <c r="B18" s="317"/>
      <c r="C18" s="317"/>
      <c r="D18" s="317"/>
      <c r="E18" s="317"/>
      <c r="F18" s="317"/>
      <c r="G18" s="317"/>
      <c r="H18" s="317"/>
      <c r="I18" s="317"/>
    </row>
    <row r="19" spans="1:9" x14ac:dyDescent="0.2">
      <c r="A19" s="317"/>
      <c r="B19" s="317"/>
      <c r="C19" s="317"/>
      <c r="D19" s="317"/>
      <c r="E19" s="317"/>
      <c r="F19" s="317"/>
      <c r="G19" s="317"/>
      <c r="H19" s="317"/>
      <c r="I19" s="317"/>
    </row>
    <row r="20" spans="1:9" x14ac:dyDescent="0.2">
      <c r="A20" s="317"/>
      <c r="B20" s="317"/>
      <c r="C20" s="317"/>
      <c r="D20" s="317"/>
      <c r="E20" s="317"/>
      <c r="F20" s="317"/>
      <c r="G20" s="317"/>
      <c r="H20" s="317"/>
      <c r="I20" s="317"/>
    </row>
    <row r="21" spans="1:9" x14ac:dyDescent="0.2">
      <c r="A21" s="317"/>
      <c r="B21" s="317"/>
      <c r="C21" s="317"/>
      <c r="D21" s="317"/>
      <c r="E21" s="317"/>
      <c r="F21" s="317"/>
      <c r="G21" s="317"/>
      <c r="H21" s="317"/>
      <c r="I21" s="317"/>
    </row>
    <row r="22" spans="1:9" x14ac:dyDescent="0.2">
      <c r="A22" s="317"/>
      <c r="B22" s="317"/>
      <c r="C22" s="317"/>
      <c r="D22" s="317"/>
      <c r="E22" s="317"/>
      <c r="F22" s="317"/>
      <c r="G22" s="317"/>
      <c r="H22" s="317"/>
      <c r="I22" s="317"/>
    </row>
    <row r="23" spans="1:9" x14ac:dyDescent="0.2">
      <c r="A23" s="317"/>
      <c r="B23" s="317"/>
      <c r="C23" s="317"/>
      <c r="D23" s="317"/>
      <c r="E23" s="317"/>
      <c r="F23" s="317"/>
      <c r="G23" s="317"/>
      <c r="H23" s="317"/>
      <c r="I23" s="317"/>
    </row>
    <row r="24" spans="1:9" x14ac:dyDescent="0.2">
      <c r="A24" s="317"/>
      <c r="B24" s="317"/>
      <c r="C24" s="317"/>
      <c r="D24" s="317"/>
      <c r="E24" s="317"/>
      <c r="F24" s="317"/>
      <c r="G24" s="317"/>
      <c r="H24" s="317"/>
      <c r="I24" s="317"/>
    </row>
    <row r="25" spans="1:9" x14ac:dyDescent="0.2">
      <c r="A25" s="317"/>
      <c r="B25" s="317"/>
      <c r="C25" s="317"/>
      <c r="D25" s="317"/>
      <c r="E25" s="317"/>
      <c r="F25" s="317"/>
      <c r="G25" s="317"/>
      <c r="H25" s="317"/>
      <c r="I25" s="317"/>
    </row>
    <row r="26" spans="1:9" x14ac:dyDescent="0.2">
      <c r="A26" s="317"/>
      <c r="B26" s="317"/>
      <c r="C26" s="317"/>
      <c r="D26" s="317"/>
      <c r="E26" s="317"/>
      <c r="F26" s="317"/>
      <c r="G26" s="317"/>
      <c r="H26" s="317"/>
      <c r="I26" s="317"/>
    </row>
    <row r="27" spans="1:9" x14ac:dyDescent="0.2">
      <c r="A27" s="317"/>
      <c r="B27" s="317"/>
      <c r="C27" s="317"/>
      <c r="D27" s="317"/>
      <c r="E27" s="317"/>
      <c r="F27" s="317"/>
      <c r="G27" s="317"/>
      <c r="H27" s="317"/>
      <c r="I27" s="317"/>
    </row>
    <row r="28" spans="1:9" x14ac:dyDescent="0.2">
      <c r="A28" s="317"/>
      <c r="B28" s="317"/>
      <c r="C28" s="317"/>
      <c r="D28" s="317"/>
      <c r="E28" s="317"/>
      <c r="F28" s="317"/>
      <c r="G28" s="317"/>
      <c r="H28" s="317"/>
      <c r="I28" s="317"/>
    </row>
    <row r="29" spans="1:9" x14ac:dyDescent="0.2">
      <c r="A29" s="317"/>
      <c r="B29" s="317"/>
      <c r="C29" s="317"/>
      <c r="D29" s="317"/>
      <c r="E29" s="317"/>
      <c r="F29" s="317"/>
      <c r="G29" s="317"/>
      <c r="H29" s="317"/>
      <c r="I29" s="317"/>
    </row>
    <row r="30" spans="1:9" x14ac:dyDescent="0.2">
      <c r="A30" s="317"/>
      <c r="B30" s="317"/>
      <c r="C30" s="317"/>
      <c r="D30" s="317"/>
      <c r="E30" s="317"/>
      <c r="F30" s="317"/>
      <c r="G30" s="317"/>
      <c r="H30" s="317"/>
      <c r="I30" s="317"/>
    </row>
    <row r="31" spans="1:9" x14ac:dyDescent="0.2">
      <c r="A31" s="317"/>
      <c r="B31" s="317"/>
      <c r="C31" s="317"/>
      <c r="D31" s="317"/>
      <c r="E31" s="317"/>
      <c r="F31" s="317"/>
      <c r="G31" s="317"/>
      <c r="H31" s="317"/>
      <c r="I31" s="317"/>
    </row>
    <row r="32" spans="1:9" x14ac:dyDescent="0.2">
      <c r="A32" s="317"/>
      <c r="B32" s="317"/>
      <c r="C32" s="317"/>
      <c r="D32" s="317"/>
      <c r="E32" s="317"/>
      <c r="F32" s="317"/>
      <c r="G32" s="317"/>
      <c r="H32" s="317"/>
      <c r="I32" s="317"/>
    </row>
    <row r="33" spans="1:9" x14ac:dyDescent="0.2">
      <c r="A33" s="317"/>
      <c r="B33" s="317"/>
      <c r="C33" s="317"/>
      <c r="D33" s="317"/>
      <c r="E33" s="317"/>
      <c r="F33" s="317"/>
      <c r="G33" s="317"/>
      <c r="H33" s="317"/>
      <c r="I33" s="317"/>
    </row>
    <row r="34" spans="1:9" x14ac:dyDescent="0.2">
      <c r="A34" s="317"/>
      <c r="B34" s="317"/>
      <c r="C34" s="317"/>
      <c r="D34" s="317"/>
      <c r="E34" s="317"/>
      <c r="F34" s="317"/>
      <c r="G34" s="317"/>
      <c r="H34" s="317"/>
      <c r="I34" s="317"/>
    </row>
    <row r="35" spans="1:9" x14ac:dyDescent="0.2">
      <c r="A35" s="317"/>
      <c r="B35" s="317"/>
      <c r="C35" s="317"/>
      <c r="D35" s="317"/>
      <c r="E35" s="317"/>
      <c r="F35" s="317"/>
      <c r="G35" s="317"/>
      <c r="H35" s="317"/>
      <c r="I35" s="317"/>
    </row>
    <row r="36" spans="1:9" x14ac:dyDescent="0.2">
      <c r="A36" s="317"/>
      <c r="B36" s="317"/>
      <c r="C36" s="317"/>
      <c r="D36" s="317"/>
      <c r="E36" s="317"/>
      <c r="F36" s="317"/>
      <c r="G36" s="317"/>
      <c r="H36" s="317"/>
      <c r="I36" s="317"/>
    </row>
    <row r="37" spans="1:9" x14ac:dyDescent="0.2">
      <c r="A37" s="317"/>
      <c r="B37" s="317"/>
      <c r="C37" s="317"/>
      <c r="D37" s="317"/>
      <c r="E37" s="317"/>
      <c r="F37" s="317"/>
      <c r="G37" s="317"/>
      <c r="H37" s="317"/>
      <c r="I37" s="317"/>
    </row>
    <row r="38" spans="1:9" x14ac:dyDescent="0.2">
      <c r="A38" s="317"/>
      <c r="B38" s="317"/>
      <c r="C38" s="317"/>
      <c r="D38" s="317"/>
      <c r="E38" s="317"/>
      <c r="F38" s="317"/>
      <c r="G38" s="317"/>
      <c r="H38" s="317"/>
      <c r="I38" s="317"/>
    </row>
    <row r="39" spans="1:9" x14ac:dyDescent="0.2">
      <c r="A39" s="317"/>
      <c r="B39" s="317"/>
      <c r="C39" s="317"/>
      <c r="D39" s="317"/>
      <c r="E39" s="317"/>
      <c r="F39" s="317"/>
      <c r="G39" s="317"/>
      <c r="H39" s="317"/>
      <c r="I39" s="317"/>
    </row>
    <row r="40" spans="1:9" ht="32.450000000000003" customHeight="1" x14ac:dyDescent="0.2">
      <c r="A40" s="317"/>
      <c r="B40" s="317"/>
      <c r="C40" s="317"/>
      <c r="D40" s="317"/>
      <c r="E40" s="317"/>
      <c r="F40" s="317"/>
      <c r="G40" s="317"/>
      <c r="H40" s="317"/>
      <c r="I40" s="317"/>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dcmitype/"/>
    <ds:schemaRef ds:uri="22baa3bd-a2fa-4ea9-9ebb-3a9c6a55952b"/>
    <ds:schemaRef ds:uri="http://schemas.microsoft.com/office/2006/documentManagement/types"/>
    <ds:schemaRef ds:uri="http://schemas.microsoft.com/office/2006/metadata/properties"/>
    <ds:schemaRef ds:uri="d8745bc5-821e-4205-946a-621c2da728c8"/>
    <ds:schemaRef ds:uri="http://schemas.microsoft.com/office/infopath/2007/PartnerControls"/>
    <ds:schemaRef ds:uri="http://www.w3.org/XML/1998/namespace"/>
    <ds:schemaRef ds:uri="http://purl.org/dc/elements/1.1/"/>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PK!Print_Titles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Hewlett-Packard Company</cp:lastModifiedBy>
  <cp:lastPrinted>2021-02-26T07:15:32Z</cp:lastPrinted>
  <dcterms:created xsi:type="dcterms:W3CDTF">2008-10-17T11:51:54Z</dcterms:created>
  <dcterms:modified xsi:type="dcterms:W3CDTF">2021-02-26T07:15:39Z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